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2.2023年全县一般公共预算支出执行" sheetId="1" r:id="rId1"/>
  </sheets>
  <externalReferences>
    <externalReference r:id="rId2"/>
    <externalReference r:id="rId3"/>
  </externalReferences>
  <definedNames>
    <definedName name="Database" hidden="1">#REF!</definedName>
    <definedName name="_xlnm.Print_Titles" localSheetId="0">'2.2023年全县一般公共预算支出执行'!$3:$4</definedName>
    <definedName name="地区名称">[1]封面!$B$2:$B$37</definedName>
    <definedName name="_xlnm._FilterDatabase" localSheetId="0" hidden="1">'2.2023年全县一般公共预算支出执行'!$A$4:$G$4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<sst xmlns="http://schemas.openxmlformats.org/spreadsheetml/2006/main" count="772" uniqueCount="701">
  <si>
    <t>2023年全县一般公共预算支出执行情况表</t>
  </si>
  <si>
    <t>单位：万元</t>
  </si>
  <si>
    <t>支出科目</t>
  </si>
  <si>
    <t>2022年决算数</t>
  </si>
  <si>
    <t>2023年</t>
  </si>
  <si>
    <t>2023年执行数比2022年决算数增减%</t>
  </si>
  <si>
    <t>科目代码</t>
  </si>
  <si>
    <t>科目名称</t>
  </si>
  <si>
    <t>预算数</t>
  </si>
  <si>
    <t>执行数</t>
  </si>
  <si>
    <t>执行数占预算数%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</si>
  <si>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</si>
  <si>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</si>
  <si>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</si>
  <si>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</si>
  <si>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</si>
  <si>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</si>
  <si>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</si>
  <si>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</si>
  <si>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</si>
  <si>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</si>
  <si>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</si>
  <si>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</si>
  <si>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</si>
  <si>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</si>
  <si>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</si>
  <si>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</si>
  <si>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</si>
  <si>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>2010206</t>
  </si>
  <si>
    <t xml:space="preserve">      参政议政</t>
  </si>
  <si>
    <t xml:space="preserve">      其他政协事务支出</t>
  </si>
  <si>
    <t xml:space="preserve">    政府办公厅(室)及相关机构事务</t>
  </si>
  <si>
    <t>2010302</t>
  </si>
  <si>
    <t xml:space="preserve">      专项业务及机关事务管理</t>
  </si>
  <si>
    <t xml:space="preserve">      政务公开审批</t>
  </si>
  <si>
    <t>2010308</t>
  </si>
  <si>
    <t xml:space="preserve">      信访事务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</si>
  <si>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</si>
  <si>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</si>
  <si>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</si>
  <si>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物价管理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</si>
  <si>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</si>
  <si>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</si>
  <si>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</si>
  <si>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</si>
  <si>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</si>
  <si>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</si>
  <si>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</si>
  <si>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</si>
  <si>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</si>
  <si>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</si>
  <si>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</si>
  <si>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</si>
  <si>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</si>
  <si>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审计业务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</si>
  <si>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</si>
  <si>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</si>
  <si>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</si>
  <si>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</si>
  <si>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</si>
  <si>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</si>
  <si>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民族事务</t>
  </si>
  <si>
    <t xml:space="preserve">      民族工作专项</t>
  </si>
  <si>
    <t xml:space="preserve">      其他民族事务支出</t>
  </si>
  <si>
    <t xml:space="preserve">    港澳台事务</t>
  </si>
  <si>
    <t xml:space="preserve">       其他港澳台事务支出</t>
  </si>
  <si>
    <t xml:space="preserve">    档案事务</t>
  </si>
  <si>
    <t xml:space="preserve">      档案馆</t>
  </si>
  <si>
    <t xml:space="preserve">    民主党派及工商联事务</t>
  </si>
  <si>
    <t>2012899</t>
  </si>
  <si>
    <t xml:space="preserve">      其他民主党派及工商联事务支出</t>
  </si>
  <si>
    <t xml:space="preserve">    群众团体事务</t>
  </si>
  <si>
    <t>2012902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</si>
  <si>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</si>
  <si>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</si>
  <si>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</si>
  <si>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</si>
  <si>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</si>
  <si>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</si>
  <si>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</si>
  <si>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</si>
  <si>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>2013302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</si>
  <si>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</si>
  <si>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</si>
  <si>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</si>
  <si>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</si>
  <si>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</si>
  <si>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对外联络事务</t>
  </si>
  <si>
    <t xml:space="preserve">      其他对外联络事务支出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</si>
  <si>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</si>
  <si>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</si>
  <si>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</si>
  <si>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</si>
  <si>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</si>
  <si>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市场主体管理</t>
  </si>
  <si>
    <t xml:space="preserve">      市场秩序执法</t>
  </si>
  <si>
    <t xml:space="preserve">      食品安全监管</t>
  </si>
  <si>
    <t xml:space="preserve">      其他市场监督管理事务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</si>
  <si>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</si>
  <si>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</si>
  <si>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</si>
  <si>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</si>
  <si>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</si>
  <si>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</si>
  <si>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</si>
  <si>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</si>
  <si>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</si>
  <si>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</si>
  <si>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</si>
  <si>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武装警察部队</t>
  </si>
  <si>
    <t xml:space="preserve">      其他武装警察部队支出</t>
  </si>
  <si>
    <t xml:space="preserve">    公安</t>
  </si>
  <si>
    <t xml:space="preserve">      信息化建设</t>
  </si>
  <si>
    <t xml:space="preserve">      其他公安支出</t>
  </si>
  <si>
    <t xml:space="preserve">    检察</t>
  </si>
  <si>
    <t xml:space="preserve">      其他检察支出</t>
  </si>
  <si>
    <t xml:space="preserve">    法院</t>
  </si>
  <si>
    <t xml:space="preserve">      其他法院支出</t>
  </si>
  <si>
    <t xml:space="preserve">    司法</t>
  </si>
  <si>
    <t>2040604</t>
  </si>
  <si>
    <t xml:space="preserve">      基层司法业务</t>
  </si>
  <si>
    <t>2040605</t>
  </si>
  <si>
    <t xml:space="preserve">      普法宣传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</si>
  <si>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</si>
  <si>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</si>
  <si>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</si>
  <si>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</si>
  <si>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</si>
  <si>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</si>
  <si>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</si>
  <si>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</si>
  <si>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</si>
  <si>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</si>
  <si>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</si>
  <si>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</si>
  <si>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2050103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</si>
  <si>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</si>
  <si>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</si>
  <si>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</si>
  <si>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</si>
  <si>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</si>
  <si>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</si>
  <si>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</si>
  <si>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</si>
  <si>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</si>
  <si>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</si>
  <si>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</si>
  <si>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其他普通教育支出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</si>
  <si>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</si>
  <si>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</si>
  <si>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</si>
  <si>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</si>
  <si>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</si>
  <si>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</si>
  <si>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</si>
  <si>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</si>
  <si>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</si>
  <si>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</si>
  <si>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>2050801</t>
  </si>
  <si>
    <t xml:space="preserve">      教师进修</t>
  </si>
  <si>
    <t xml:space="preserve">       干部教育</t>
  </si>
  <si>
    <t xml:space="preserve">    教育费附加安排的支出</t>
  </si>
  <si>
    <t xml:space="preserve">      农村中小学教学设施</t>
  </si>
  <si>
    <t xml:space="preserve">      城市中小学校舍建设</t>
  </si>
  <si>
    <t>2050905</t>
  </si>
  <si>
    <t xml:space="preserve">      中等职业学校教学设施</t>
  </si>
  <si>
    <t>2050999</t>
  </si>
  <si>
    <t xml:space="preserve">      其他教育费附加安排的支出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</si>
  <si>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</si>
  <si>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</si>
  <si>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</si>
  <si>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</si>
  <si>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</si>
  <si>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</si>
  <si>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</si>
  <si>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</si>
  <si>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</si>
  <si>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</si>
  <si>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</si>
  <si>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</si>
  <si>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</si>
  <si>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</si>
  <si>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</si>
  <si>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</si>
  <si>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</si>
  <si>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</si>
  <si>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</si>
  <si>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</si>
  <si>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</si>
  <si>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</si>
  <si>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</si>
  <si>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</si>
  <si>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</si>
  <si>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</si>
  <si>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</si>
  <si>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</si>
  <si>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</si>
  <si>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</si>
  <si>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</si>
  <si>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</si>
  <si>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</si>
  <si>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</si>
  <si>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2070106</t>
  </si>
  <si>
    <t xml:space="preserve">      艺术表演场所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</si>
  <si>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</si>
  <si>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</si>
  <si>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</si>
  <si>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</si>
  <si>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</si>
  <si>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</si>
  <si>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</si>
  <si>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</si>
  <si>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</si>
  <si>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</si>
  <si>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</si>
  <si>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</si>
  <si>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2070204</t>
  </si>
  <si>
    <t xml:space="preserve">      文物保护</t>
  </si>
  <si>
    <t>2070205</t>
  </si>
  <si>
    <t xml:space="preserve">      博物馆</t>
  </si>
  <si>
    <t>2070299</t>
  </si>
  <si>
    <t xml:space="preserve">      其他文物支出</t>
  </si>
  <si>
    <t>20703</t>
  </si>
  <si>
    <t xml:space="preserve">    体育</t>
  </si>
  <si>
    <t>2070301</t>
  </si>
  <si>
    <t>2070305</t>
  </si>
  <si>
    <t xml:space="preserve">      体育竞赛</t>
  </si>
  <si>
    <t>2070306</t>
  </si>
  <si>
    <t xml:space="preserve">      体育训练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</si>
  <si>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</si>
  <si>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</si>
  <si>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</si>
  <si>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</si>
  <si>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</si>
  <si>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</si>
  <si>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</si>
  <si>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</si>
  <si>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2070607</t>
  </si>
  <si>
    <t xml:space="preserve">      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</si>
  <si>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</si>
  <si>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</si>
  <si>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</si>
  <si>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</si>
  <si>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</si>
  <si>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</si>
  <si>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</si>
  <si>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</si>
  <si>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</si>
  <si>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</si>
  <si>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2079903</t>
  </si>
  <si>
    <t xml:space="preserve">      文化产业发展专项支出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</si>
  <si>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</si>
  <si>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</si>
  <si>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</si>
  <si>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</si>
  <si>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</si>
  <si>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</si>
  <si>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</si>
  <si>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2080102</t>
  </si>
  <si>
    <t>2080103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</si>
  <si>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</si>
  <si>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</si>
  <si>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</si>
  <si>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</si>
  <si>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</si>
  <si>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</si>
  <si>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</si>
  <si>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</si>
  <si>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</si>
  <si>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2080202</t>
  </si>
  <si>
    <t>2080208</t>
  </si>
  <si>
    <t xml:space="preserve">      基层政权建设和社区治理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</si>
  <si>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</si>
  <si>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</si>
  <si>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</si>
  <si>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</si>
  <si>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</si>
  <si>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</si>
  <si>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</si>
  <si>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</si>
  <si>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</si>
  <si>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</si>
  <si>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</si>
  <si>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</si>
  <si>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</si>
  <si>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</si>
  <si>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</si>
  <si>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</si>
  <si>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</si>
  <si>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</si>
  <si>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2080709</t>
  </si>
  <si>
    <t xml:space="preserve">      职业技能鉴定补贴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</si>
  <si>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</si>
  <si>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</si>
  <si>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</si>
  <si>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</si>
  <si>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</si>
  <si>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</si>
  <si>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</si>
  <si>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</si>
  <si>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</si>
  <si>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</si>
  <si>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</si>
  <si>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烈士纪念设施管理维护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</si>
  <si>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</si>
  <si>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</si>
  <si>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</si>
  <si>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</si>
  <si>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</si>
  <si>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2080903</t>
  </si>
  <si>
    <t xml:space="preserve">      军队移交政府离退休干部管理机构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</si>
  <si>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</si>
  <si>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</si>
  <si>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</si>
  <si>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</si>
  <si>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</si>
  <si>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</si>
  <si>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</si>
  <si>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</si>
  <si>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</si>
  <si>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</si>
  <si>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</si>
  <si>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</si>
  <si>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</si>
  <si>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</si>
  <si>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残疾人就业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</si>
  <si>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</si>
  <si>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</si>
  <si>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</si>
  <si>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  其他红十字事业支出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</si>
  <si>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</si>
  <si>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</si>
  <si>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</si>
  <si>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</si>
  <si>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</si>
  <si>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  流浪乞讨人员救助支出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</si>
  <si>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</si>
  <si>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</si>
  <si>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</si>
  <si>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</si>
  <si>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</si>
  <si>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</si>
  <si>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财政对其他社会保险基金的补助</t>
  </si>
  <si>
    <t>2082702</t>
  </si>
  <si>
    <t xml:space="preserve">      财政对工伤保险基金的补助</t>
  </si>
  <si>
    <t xml:space="preserve">      其他财政对社会保险基金的补助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</si>
  <si>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</si>
  <si>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</si>
  <si>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</si>
  <si>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</si>
  <si>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</si>
  <si>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</si>
  <si>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</si>
  <si>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</si>
  <si>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</si>
  <si>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</si>
  <si>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</si>
  <si>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</si>
  <si>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</si>
  <si>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</si>
  <si>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传染病医院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</si>
  <si>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</si>
  <si>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</si>
  <si>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</si>
  <si>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</si>
  <si>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</si>
  <si>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</si>
  <si>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</si>
  <si>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</si>
  <si>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</si>
  <si>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</si>
  <si>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</si>
  <si>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</si>
  <si>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</si>
  <si>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</si>
  <si>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中医药</t>
  </si>
  <si>
    <t xml:space="preserve">      中医(民族医)药专项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</si>
  <si>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</si>
  <si>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</si>
  <si>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</si>
  <si>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</si>
  <si>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</si>
  <si>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</si>
  <si>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</si>
  <si>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</si>
  <si>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</si>
  <si>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</si>
  <si>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</si>
  <si>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2101199</t>
  </si>
  <si>
    <t xml:space="preserve">      其他行政事业单位医疗支出</t>
  </si>
  <si>
    <t>21012</t>
  </si>
  <si>
    <t xml:space="preserve">    财政对基本医疗保险基金的补助</t>
  </si>
  <si>
    <t>2101201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</si>
  <si>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</si>
  <si>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</si>
  <si>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</si>
  <si>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</si>
  <si>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</si>
  <si>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</si>
  <si>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</si>
  <si>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</si>
  <si>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</si>
  <si>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2101399</t>
  </si>
  <si>
    <t xml:space="preserve">      其他医疗救助支出</t>
  </si>
  <si>
    <t>21014</t>
  </si>
  <si>
    <t xml:space="preserve">    优抚对象医疗</t>
  </si>
  <si>
    <t>2101401</t>
  </si>
  <si>
    <t xml:space="preserve">      优抚对象医疗补助</t>
  </si>
  <si>
    <t>21015</t>
  </si>
  <si>
    <t xml:space="preserve">    医疗保障管理事务</t>
  </si>
  <si>
    <t>2101599</t>
  </si>
  <si>
    <t xml:space="preserve">      其他医疗保障管理事务支出</t>
  </si>
  <si>
    <t>21016</t>
  </si>
  <si>
    <t xml:space="preserve">    老龄卫生健康事务</t>
  </si>
  <si>
    <t>2101601</t>
  </si>
  <si>
    <t xml:space="preserve">      老龄卫生健康事务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</si>
  <si>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</si>
  <si>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</si>
  <si>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</si>
  <si>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</si>
  <si>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</si>
  <si>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</si>
  <si>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</si>
  <si>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</si>
  <si>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2110101</t>
  </si>
  <si>
    <t>2110105</t>
  </si>
  <si>
    <t xml:space="preserve">      环境保护法规、规划及标准</t>
  </si>
  <si>
    <t>2110199</t>
  </si>
  <si>
    <t xml:space="preserve">      其他环境保护管理事务支出</t>
  </si>
  <si>
    <t>21102</t>
  </si>
  <si>
    <t xml:space="preserve">    环境监测与监察</t>
  </si>
  <si>
    <t>2110203</t>
  </si>
  <si>
    <t xml:space="preserve">      建设项目环评审查与监督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</si>
  <si>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</si>
  <si>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</si>
  <si>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</si>
  <si>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</si>
  <si>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</si>
  <si>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</si>
  <si>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</si>
  <si>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</si>
  <si>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</si>
  <si>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</si>
  <si>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</si>
  <si>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</si>
  <si>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>2110401</t>
  </si>
  <si>
    <t xml:space="preserve">      生态保护</t>
  </si>
  <si>
    <t>2110402</t>
  </si>
  <si>
    <t xml:space="preserve">      农村环境保护</t>
  </si>
  <si>
    <t>2110405</t>
  </si>
  <si>
    <t xml:space="preserve">      草原生态修复治理</t>
  </si>
  <si>
    <t>2110499</t>
  </si>
  <si>
    <t xml:space="preserve">      其他自然生态保护支出</t>
  </si>
  <si>
    <t>21105</t>
  </si>
  <si>
    <t xml:space="preserve">    天然林保护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</si>
  <si>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</si>
  <si>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</si>
  <si>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</si>
  <si>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</si>
  <si>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</si>
  <si>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</si>
  <si>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2110599</t>
  </si>
  <si>
    <t xml:space="preserve">      其他天然林保护支出</t>
  </si>
  <si>
    <t>21110</t>
  </si>
  <si>
    <t xml:space="preserve">    能源节约利用(款)</t>
  </si>
  <si>
    <t>2111001</t>
  </si>
  <si>
    <t xml:space="preserve">      能源节能利用(项)</t>
  </si>
  <si>
    <t>21111</t>
  </si>
  <si>
    <t xml:space="preserve">    污染减排</t>
  </si>
  <si>
    <t>2111101</t>
  </si>
  <si>
    <t xml:space="preserve">       生态环境监测与信息</t>
  </si>
  <si>
    <t>2111199</t>
  </si>
  <si>
    <t xml:space="preserve">       其他污染减排支出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</si>
  <si>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</si>
  <si>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</si>
  <si>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</si>
  <si>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</si>
  <si>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</si>
  <si>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</si>
  <si>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</si>
  <si>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</si>
  <si>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</si>
  <si>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</si>
  <si>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</si>
  <si>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</si>
  <si>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</si>
  <si>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</si>
  <si>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</si>
  <si>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</si>
  <si>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</si>
  <si>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</si>
  <si>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21202</t>
  </si>
  <si>
    <t xml:space="preserve">    城乡社区规划与管理(款)</t>
  </si>
  <si>
    <t>2120201</t>
  </si>
  <si>
    <t xml:space="preserve">      城乡社区规划与管理(项)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</si>
  <si>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</si>
  <si>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</si>
  <si>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</si>
  <si>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</si>
  <si>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</si>
  <si>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</si>
  <si>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</si>
  <si>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</si>
  <si>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</si>
  <si>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</si>
  <si>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</si>
  <si>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</si>
  <si>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</si>
  <si>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</si>
  <si>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</si>
  <si>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</si>
  <si>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</si>
  <si>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</si>
  <si>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</si>
  <si>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</si>
  <si>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</si>
  <si>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</si>
  <si>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</si>
  <si>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</si>
  <si>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2130103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</si>
  <si>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</si>
  <si>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</si>
  <si>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</si>
  <si>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</si>
  <si>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</si>
  <si>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</si>
  <si>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</si>
  <si>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</si>
  <si>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</si>
  <si>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</si>
  <si>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</si>
  <si>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</si>
  <si>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</si>
  <si>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>2130121</t>
  </si>
  <si>
    <t xml:space="preserve">      农业生产发展</t>
  </si>
  <si>
    <t xml:space="preserve">      农村合作经济</t>
  </si>
  <si>
    <t xml:space="preserve">      农产品加工与促销</t>
  </si>
  <si>
    <t>2130126</t>
  </si>
  <si>
    <t xml:space="preserve">      农业资源保护修复与利用</t>
  </si>
  <si>
    <t xml:space="preserve">      渔业发展</t>
  </si>
  <si>
    <t>2130152</t>
  </si>
  <si>
    <t xml:space="preserve">      农田建设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</si>
  <si>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</si>
  <si>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</si>
  <si>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</si>
  <si>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</si>
  <si>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</si>
  <si>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</si>
  <si>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</si>
  <si>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</si>
  <si>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</si>
  <si>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</si>
  <si>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</si>
  <si>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</si>
  <si>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产业化管理</t>
  </si>
  <si>
    <t xml:space="preserve">      贷款贴息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</si>
  <si>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</si>
  <si>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</si>
  <si>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</si>
  <si>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</si>
  <si>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</si>
  <si>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水利执法监督</t>
  </si>
  <si>
    <t xml:space="preserve">      水土保持</t>
  </si>
  <si>
    <t xml:space="preserve">      水资源节约管理与保护</t>
  </si>
  <si>
    <t>2130312</t>
  </si>
  <si>
    <t xml:space="preserve">      水质监测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</si>
  <si>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</si>
  <si>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</si>
  <si>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</si>
  <si>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</si>
  <si>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</si>
  <si>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 xml:space="preserve">      水利安全监督</t>
  </si>
  <si>
    <t>2130333</t>
  </si>
  <si>
    <t xml:space="preserve">      信息管理</t>
  </si>
  <si>
    <t>2130399</t>
  </si>
  <si>
    <t xml:space="preserve">      其他水利支出</t>
  </si>
  <si>
    <t xml:space="preserve">   巩固脱贫衔接乡村振兴</t>
  </si>
  <si>
    <t>2130502</t>
  </si>
  <si>
    <t xml:space="preserve">      农村基础设施建设</t>
  </si>
  <si>
    <t>2130505</t>
  </si>
  <si>
    <t xml:space="preserve">      生产发展</t>
  </si>
  <si>
    <t>2130506</t>
  </si>
  <si>
    <t xml:space="preserve">      社会发展</t>
  </si>
  <si>
    <t xml:space="preserve">      其他扶贫支出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</si>
  <si>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</si>
  <si>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</si>
  <si>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</si>
  <si>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</si>
  <si>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</si>
  <si>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</si>
  <si>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创业担保贷款贴息及奖补</t>
  </si>
  <si>
    <t>21309</t>
  </si>
  <si>
    <t xml:space="preserve">    目标价格补贴</t>
  </si>
  <si>
    <t>2130999</t>
  </si>
  <si>
    <t xml:space="preserve">      其他目标价格补贴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</si>
  <si>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</si>
  <si>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</si>
  <si>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</si>
  <si>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</si>
  <si>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>2140103</t>
  </si>
  <si>
    <t xml:space="preserve">      公路建设</t>
  </si>
  <si>
    <t xml:space="preserve">      公路养护</t>
  </si>
  <si>
    <t xml:space="preserve">      其他公路水路运输支出</t>
  </si>
  <si>
    <t>21406</t>
  </si>
  <si>
    <t xml:space="preserve">    车辆购置税支出</t>
  </si>
  <si>
    <t>2140601</t>
  </si>
  <si>
    <t xml:space="preserve">      车辆购置税用于公路等基础设施建设支出</t>
  </si>
  <si>
    <t>2140602</t>
  </si>
  <si>
    <t xml:space="preserve">      车辆购置税用于农村公路建设支出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</si>
  <si>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</si>
  <si>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</si>
  <si>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</si>
  <si>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</si>
  <si>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资源勘探开发</t>
  </si>
  <si>
    <t xml:space="preserve">      其他资源勘探业支出</t>
  </si>
  <si>
    <t xml:space="preserve">    工业和信息产业监管</t>
  </si>
  <si>
    <t>2150517</t>
  </si>
  <si>
    <t xml:space="preserve">      产业发展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</si>
  <si>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</si>
  <si>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</si>
  <si>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</si>
  <si>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</si>
  <si>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    其他支持中小企业发展和管理支出</t>
  </si>
  <si>
    <t xml:space="preserve">    其他资源勘探工业信息等支出</t>
  </si>
  <si>
    <t xml:space="preserve">      其他资源勘探工业信息等支出</t>
  </si>
  <si>
    <t xml:space="preserve">  商业服务业等支出</t>
  </si>
  <si>
    <t xml:space="preserve">    商业流通事务</t>
  </si>
  <si>
    <t>2160218</t>
  </si>
  <si>
    <t xml:space="preserve">      民贸企业补贴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</si>
  <si>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</si>
  <si>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</si>
  <si>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</si>
  <si>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</si>
  <si>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</si>
  <si>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</si>
  <si>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</si>
  <si>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  金融部门其他行政支出</t>
  </si>
  <si>
    <t xml:space="preserve">    金融发展支出</t>
  </si>
  <si>
    <t xml:space="preserve">      其他金融发展支出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</si>
  <si>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</si>
  <si>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</si>
  <si>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</si>
  <si>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</si>
  <si>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</si>
  <si>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</si>
  <si>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</si>
  <si>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</si>
  <si>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</si>
  <si>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</si>
  <si>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>2200501</t>
  </si>
  <si>
    <t xml:space="preserve">    其他自然资源海洋气象等支出</t>
  </si>
  <si>
    <t xml:space="preserve">      其他自然资源海洋气象等支出</t>
  </si>
  <si>
    <t xml:space="preserve">  住房保障支出</t>
  </si>
  <si>
    <t xml:space="preserve">    保障性安居工程支出</t>
  </si>
  <si>
    <t xml:space="preserve">      农村危房改造</t>
  </si>
  <si>
    <t xml:space="preserve">      公共租赁住房</t>
  </si>
  <si>
    <t xml:space="preserve">      保障性住房租金补贴</t>
  </si>
  <si>
    <t xml:space="preserve">      老旧小区改造</t>
  </si>
  <si>
    <t>2210110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</si>
  <si>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</si>
  <si>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</si>
  <si>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</si>
  <si>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</si>
  <si>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</si>
  <si>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</si>
  <si>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</si>
  <si>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 xml:space="preserve">    粮油物资事务</t>
  </si>
  <si>
    <t>2220199</t>
  </si>
  <si>
    <t xml:space="preserve">      其他粮油物资事务支出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</si>
  <si>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</si>
  <si>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</si>
  <si>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</si>
  <si>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</si>
  <si>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</si>
  <si>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</si>
  <si>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>2240104</t>
  </si>
  <si>
    <t xml:space="preserve">      灾害风险防治</t>
  </si>
  <si>
    <t xml:space="preserve">      安全监管</t>
  </si>
  <si>
    <t xml:space="preserve">      应急救援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</si>
  <si>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</si>
  <si>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</si>
  <si>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</si>
  <si>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</si>
  <si>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消防应急救援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</si>
  <si>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</si>
  <si>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</si>
  <si>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</si>
  <si>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</si>
  <si>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</si>
  <si>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</si>
  <si>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</si>
  <si>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    自然灾害灾后重建补助</t>
  </si>
  <si>
    <t xml:space="preserve">      其他自然灾害救灾及恢复重建支出</t>
  </si>
  <si>
    <t xml:space="preserve">    其他灾害防治及应急管理支出</t>
  </si>
  <si>
    <t xml:space="preserve">  预备费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</si>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</sst>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%"/>
  </numFmts>
  <fonts count="31">
    <font>
      <sz val="12"/>
      <name val="宋体"/>
      <charset val="134"/>
    </font>
    <font>
      <sz val="10"/>
      <name val="宋体"/>
      <charset val="134"/>
    </font>
    <font>
      <b/>
      <sz val="18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b/>
      <sz val="10"/>
      <name val="宋体"/>
      <charset val="134"/>
    </font>
    <font>
      <sz val="10"/>
      <name val="Times New Roman"/>
      <charset val="0"/>
    </font>
    <font>
      <sz val="11"/>
      <name val="Times New Roman"/>
      <charset val="0"/>
    </font>
    <font>
      <sz val="9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Fill="1" applyBorder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31" fontId="3" fillId="0" borderId="0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4" fontId="1" fillId="0" borderId="1" xfId="0" applyNumberFormat="1" applyFont="1" applyFill="1" applyBorder="1" applyAlignment="1" applyProtection="1">
      <alignment horizontal="center" vertical="center"/>
    </xf>
    <xf numFmtId="4" fontId="7" fillId="0" borderId="1" xfId="0" applyNumberFormat="1" applyFont="1" applyFill="1" applyBorder="1" applyAlignment="1" applyProtection="1">
      <alignment horizontal="center" vertical="center"/>
    </xf>
    <xf numFmtId="177" fontId="8" fillId="0" borderId="1" xfId="3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left" vertical="center"/>
    </xf>
    <xf numFmtId="0" fontId="9" fillId="0" borderId="1" xfId="0" applyFont="1" applyFill="1" applyBorder="1">
      <alignment vertical="center"/>
    </xf>
    <xf numFmtId="0" fontId="10" fillId="0" borderId="2" xfId="0" applyFont="1" applyFill="1" applyBorder="1" applyAlignment="1">
      <alignment horizontal="left" vertical="center" wrapText="1"/>
    </xf>
    <xf numFmtId="4" fontId="1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I:\&#25105;&#30340;&#25991;&#26723;\&#39044;&#31639;&#21442;&#19982;\&#19978;&#25253;&#24066;&#39044;&#31639;&#31185;&#26448;&#26009;\&#39044;&#31639;&#21442;&#19982;\&#19978;&#25253;&#24066;&#39044;&#31639;&#31185;&#26448;&#26009;\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43;&#23195;\6-&#39044;&#31639;&#20844;&#24320;\2024&#24180;&#39044;&#31639;&#20844;&#24320;\&#36807;&#20250;&#20840;&#21439;&#33609;&#26696;\1.18&#20154;&#27665;&#38134;&#34892;-&#20852;&#22269;&#21439;2023&#24180;&#36130;&#25919;&#39044;&#31639;&#25191;&#34892;&#24773;&#20917;&#21450;2024&#24180;&#36130;&#25919;&#39044;&#31639;&#33609;&#26696;&#65288;&#25919;&#24220;&#39044;&#31639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3年全县一般公共预算收入执行"/>
      <sheetName val="2.2023年全县一般公共预算支出执行"/>
      <sheetName val="3.2023年县本级一般公共预算收入预算"/>
      <sheetName val="4.2023年县本级一般公共预算支出执行"/>
      <sheetName val="5.2024年全县一般公共预算收入预算"/>
      <sheetName val="6.2024年全县一般公共预算支出预算"/>
      <sheetName val="7.2024年县本级一般公共预算收入"/>
      <sheetName val="8.2024年县本级一般公共预算支出预算 "/>
      <sheetName val="9.2023年政府性基金收入执行情况"/>
      <sheetName val="10.2023年政府性基金支出执行情况"/>
      <sheetName val="11.2024政府性基金收入预算"/>
      <sheetName val="12.2024年政府性基金支出预算"/>
      <sheetName val="13.2024年国有资本经营收入"/>
      <sheetName val="14.2024年国有资本经营支出"/>
      <sheetName val="15.2023年兴国县社会保险基金收入执行情况表"/>
      <sheetName val="16.2023年兴国县社会保险基金支出执行情况表"/>
      <sheetName val="17.2023年社会基金结余"/>
      <sheetName val="18.2024年社会基金收入"/>
      <sheetName val="19.2024年社会基金支出"/>
      <sheetName val="20.2024年社会基金结余"/>
      <sheetName val="Sheet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G583"/>
  <sheetViews>
    <sheetView showZeros="0" tabSelected="1" zoomScaleSheetLayoutView="60" workbookViewId="0">
      <selection activeCell="A1" sqref="A1:G1"/>
    </sheetView>
  </sheetViews>
  <sheetFormatPr defaultColWidth="9" defaultRowHeight="14.25" outlineLevelCol="6"/>
  <cols>
    <col min="1" max="1" width="8.875" style="3" customWidth="1"/>
    <col min="2" max="2" width="31.25" style="4" customWidth="1"/>
    <col min="3" max="3" width="15.25" style="4"/>
    <col min="4" max="4" width="10.125" style="4"/>
    <col min="5" max="5" width="10.75" style="4" customWidth="1"/>
    <col min="6" max="6" width="9.625" style="4"/>
    <col min="7" max="7" width="11.25" style="4" customWidth="1"/>
    <col min="8" max="16384" width="9" style="2"/>
  </cols>
  <sheetData>
    <row r="1" ht="39.7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customHeight="1" spans="1:7">
      <c r="A2" s="6" t="s">
        <v>1</v>
      </c>
      <c r="B2" s="6"/>
      <c r="C2" s="6"/>
      <c r="D2" s="6"/>
      <c r="E2" s="6"/>
      <c r="F2" s="6"/>
      <c r="G2" s="6"/>
    </row>
    <row r="3" ht="19.7" customHeight="1" spans="1:7">
      <c r="A3" s="7" t="s">
        <v>2</v>
      </c>
      <c r="B3" s="7"/>
      <c r="C3" s="7" t="s">
        <v>3</v>
      </c>
      <c r="D3" s="8" t="s">
        <v>4</v>
      </c>
      <c r="E3" s="8"/>
      <c r="F3" s="8"/>
      <c r="G3" s="9" t="s">
        <v>5</v>
      </c>
    </row>
    <row r="4" ht="29.45" customHeight="1" spans="1:7">
      <c r="A4" s="10" t="s">
        <v>6</v>
      </c>
      <c r="B4" s="11" t="s">
        <v>7</v>
      </c>
      <c r="C4" s="7"/>
      <c r="D4" s="8" t="s">
        <v>8</v>
      </c>
      <c r="E4" s="8" t="s">
        <v>9</v>
      </c>
      <c r="F4" s="8" t="s">
        <v>10</v>
      </c>
      <c r="G4" s="9"/>
    </row>
    <row r="5" ht="19.7" customHeight="1" spans="1:7">
      <c r="A5" s="12">
        <v>201</v>
      </c>
      <c r="B5" s="13" t="s">
        <v>11</v>
      </c>
      <c r="C5" s="14">
        <v>38265</v>
      </c>
      <c r="D5" s="15">
        <f>D6+D14+D20+D29+D34+D40+D44+D46+D50+D53+D57+D60+D63+D65+D67+D72+D75+D78+D82+D88+D92+D95+D101</f>
        <v>25945</v>
      </c>
      <c r="E5" s="15">
        <f>E6+E14+E20+E29+E34+E40+E44+E46+E50+E53+E57+E60+E63+E65+E67+E72+E75+E78+E82+E88+E92+E95+E101</f>
        <v>41106</v>
      </c>
      <c r="F5" s="16">
        <f t="shared" ref="F5:F7" si="0">E5/D5*100%</f>
        <v>1.58435151281557</v>
      </c>
      <c r="G5" s="16">
        <f t="shared" ref="G5:G7" si="1">(E5/C5-1)*100%</f>
        <v>0.0742453939631518</v>
      </c>
    </row>
    <row r="6" ht="19.7" customHeight="1" spans="1:7">
      <c r="A6" s="12">
        <v>20101</v>
      </c>
      <c r="B6" s="13" t="s">
        <v>12</v>
      </c>
      <c r="C6" s="14">
        <v>1252</v>
      </c>
      <c r="D6" s="15">
        <f>SUM(D7:D12)</f>
        <v>560</v>
      </c>
      <c r="E6" s="14">
        <v>2246</v>
      </c>
      <c r="F6" s="16">
        <f t="shared" si="0"/>
        <v>4.01071428571429</v>
      </c>
      <c r="G6" s="16">
        <f t="shared" si="1"/>
        <v>0.793929712460064</v>
      </c>
    </row>
    <row r="7" ht="19.7" customHeight="1" spans="1:7">
      <c r="A7" s="12">
        <v>2010101</v>
      </c>
      <c r="B7" s="17" t="s">
        <v>13</v>
      </c>
      <c r="C7" s="14">
        <v>760</v>
      </c>
      <c r="D7" s="15">
        <v>450</v>
      </c>
      <c r="E7" s="14">
        <v>1778</v>
      </c>
      <c r="F7" s="16">
        <f t="shared" si="0"/>
        <v>3.95111111111111</v>
      </c>
      <c r="G7" s="16">
        <f t="shared" si="1"/>
        <v>1.33947368421053</v>
      </c>
    </row>
    <row r="8" ht="19.7" customHeight="1" spans="1:7">
      <c r="A8" s="12" t="s">
        <v>14</v>
      </c>
      <c r="B8" s="17" t="s">
        <v>15</v>
      </c>
      <c r="C8" s="14"/>
      <c r="D8" s="15"/>
      <c r="E8" s="14">
        <v>166</v>
      </c>
      <c r="F8" s="16"/>
      <c r="G8" s="16"/>
    </row>
    <row r="9" ht="19.7" customHeight="1" spans="1:7">
      <c r="A9" s="12" t="s">
        <v>16</v>
      </c>
      <c r="B9" s="17" t="s">
        <v>17</v>
      </c>
      <c r="C9" s="14"/>
      <c r="D9" s="15"/>
      <c r="E9" s="14">
        <v>28</v>
      </c>
      <c r="F9" s="16"/>
      <c r="G9" s="16"/>
    </row>
    <row r="10" ht="19.7" customHeight="1" spans="1:7">
      <c r="A10" s="12" t="s">
        <v>18</v>
      </c>
      <c r="B10" s="17" t="s">
        <v>19</v>
      </c>
      <c r="C10" s="14"/>
      <c r="D10" s="15"/>
      <c r="E10" s="14">
        <v>70</v>
      </c>
      <c r="F10" s="16"/>
      <c r="G10" s="16"/>
    </row>
    <row r="11" ht="19.7" customHeight="1" spans="1:7">
      <c r="A11" s="12" t="s">
        <v>20</v>
      </c>
      <c r="B11" s="17" t="s">
        <v>21</v>
      </c>
      <c r="C11" s="14"/>
      <c r="D11" s="15"/>
      <c r="E11" s="14">
        <v>16</v>
      </c>
      <c r="F11" s="16"/>
      <c r="G11" s="16"/>
    </row>
    <row r="12" ht="19.7" customHeight="1" spans="1:7">
      <c r="A12" s="12">
        <v>2010108</v>
      </c>
      <c r="B12" s="17" t="s">
        <v>22</v>
      </c>
      <c r="C12" s="14">
        <v>30</v>
      </c>
      <c r="D12" s="15">
        <v>110</v>
      </c>
      <c r="E12" s="14">
        <v>121</v>
      </c>
      <c r="F12" s="16">
        <f t="shared" ref="F12:F15" si="2">E12/D12*100%</f>
        <v>1.1</v>
      </c>
      <c r="G12" s="16">
        <f t="shared" ref="G12:G15" si="3">(E12/C12-1)*100%</f>
        <v>3.03333333333333</v>
      </c>
    </row>
    <row r="13" s="2" customFormat="1" ht="19.7" customHeight="1" spans="1:7">
      <c r="A13" s="12">
        <v>2010199</v>
      </c>
      <c r="B13" s="18" t="s">
        <v>23</v>
      </c>
      <c r="C13" s="14">
        <v>462</v>
      </c>
      <c r="D13" s="15"/>
      <c r="E13" s="14">
        <v>67</v>
      </c>
      <c r="F13" s="16"/>
      <c r="G13" s="16">
        <f t="shared" si="3"/>
        <v>-0.854978354978355</v>
      </c>
    </row>
    <row r="14" s="2" customFormat="1" ht="19.7" customHeight="1" spans="1:7">
      <c r="A14" s="12">
        <v>20102</v>
      </c>
      <c r="B14" s="13" t="s">
        <v>24</v>
      </c>
      <c r="C14" s="14">
        <v>737</v>
      </c>
      <c r="D14" s="15">
        <f>SUM(D15)</f>
        <v>400</v>
      </c>
      <c r="E14" s="14">
        <v>789</v>
      </c>
      <c r="F14" s="16">
        <f t="shared" si="2"/>
        <v>1.9725</v>
      </c>
      <c r="G14" s="16">
        <f t="shared" si="3"/>
        <v>0.0705563093622794</v>
      </c>
    </row>
    <row r="15" s="2" customFormat="1" ht="19.7" customHeight="1" spans="1:7">
      <c r="A15" s="12">
        <v>2010201</v>
      </c>
      <c r="B15" s="17" t="s">
        <v>13</v>
      </c>
      <c r="C15" s="14">
        <v>350</v>
      </c>
      <c r="D15" s="15">
        <v>400</v>
      </c>
      <c r="E15" s="14">
        <v>457</v>
      </c>
      <c r="F15" s="16">
        <f t="shared" si="2"/>
        <v>1.1425</v>
      </c>
      <c r="G15" s="16">
        <f t="shared" si="3"/>
        <v>0.305714285714286</v>
      </c>
    </row>
    <row r="16" s="2" customFormat="1" ht="19.7" customHeight="1" spans="1:7">
      <c r="A16" s="12" t="s">
        <v>25</v>
      </c>
      <c r="B16" s="17" t="s">
        <v>15</v>
      </c>
      <c r="C16" s="14"/>
      <c r="D16" s="15"/>
      <c r="E16" s="14">
        <v>186</v>
      </c>
      <c r="F16" s="16"/>
      <c r="G16" s="16"/>
    </row>
    <row r="17" s="2" customFormat="1" ht="19.7" customHeight="1" spans="1:7">
      <c r="A17" s="12" t="s">
        <v>26</v>
      </c>
      <c r="B17" s="17" t="s">
        <v>27</v>
      </c>
      <c r="C17" s="14"/>
      <c r="D17" s="15"/>
      <c r="E17" s="14">
        <v>43</v>
      </c>
      <c r="F17" s="16"/>
      <c r="G17" s="16"/>
    </row>
    <row r="18" s="2" customFormat="1" ht="19.7" customHeight="1" spans="1:7">
      <c r="A18" s="12" t="s">
        <v>28</v>
      </c>
      <c r="B18" s="17" t="s">
        <v>29</v>
      </c>
      <c r="C18" s="14"/>
      <c r="D18" s="15"/>
      <c r="E18" s="14">
        <v>26</v>
      </c>
      <c r="F18" s="16"/>
      <c r="G18" s="16"/>
    </row>
    <row r="19" s="2" customFormat="1" ht="19.7" customHeight="1" spans="1:7">
      <c r="A19" s="12">
        <v>2010299</v>
      </c>
      <c r="B19" s="17" t="s">
        <v>30</v>
      </c>
      <c r="C19" s="14">
        <v>387</v>
      </c>
      <c r="D19" s="15"/>
      <c r="E19" s="14">
        <v>77</v>
      </c>
      <c r="F19" s="16"/>
      <c r="G19" s="16">
        <f t="shared" ref="G19:G21" si="4">(E19/C19-1)*100%</f>
        <v>-0.801033591731266</v>
      </c>
    </row>
    <row r="20" s="2" customFormat="1" ht="19.7" customHeight="1" spans="1:7">
      <c r="A20" s="12">
        <v>20103</v>
      </c>
      <c r="B20" s="13" t="s">
        <v>31</v>
      </c>
      <c r="C20" s="14">
        <v>23451</v>
      </c>
      <c r="D20" s="15">
        <f>SUM(D21:D28)</f>
        <v>11680</v>
      </c>
      <c r="E20" s="14">
        <v>19195</v>
      </c>
      <c r="F20" s="16">
        <f t="shared" ref="F20:F25" si="5">E20/D20*100%</f>
        <v>1.64340753424658</v>
      </c>
      <c r="G20" s="16">
        <f t="shared" si="4"/>
        <v>-0.181484798089634</v>
      </c>
    </row>
    <row r="21" s="2" customFormat="1" ht="19.7" customHeight="1" spans="1:7">
      <c r="A21" s="12">
        <v>2010301</v>
      </c>
      <c r="B21" s="17" t="s">
        <v>13</v>
      </c>
      <c r="C21" s="14">
        <v>16596</v>
      </c>
      <c r="D21" s="15">
        <v>8150</v>
      </c>
      <c r="E21" s="14">
        <v>12933</v>
      </c>
      <c r="F21" s="16">
        <f t="shared" si="5"/>
        <v>1.58687116564417</v>
      </c>
      <c r="G21" s="16">
        <f t="shared" si="4"/>
        <v>-0.220715835140998</v>
      </c>
    </row>
    <row r="22" s="2" customFormat="1" ht="19.7" customHeight="1" spans="1:7">
      <c r="A22" s="12" t="s">
        <v>32</v>
      </c>
      <c r="B22" s="17" t="s">
        <v>15</v>
      </c>
      <c r="C22" s="14"/>
      <c r="D22" s="15"/>
      <c r="E22" s="14">
        <v>6</v>
      </c>
      <c r="F22" s="16"/>
      <c r="G22" s="16"/>
    </row>
    <row r="23" ht="19.7" customHeight="1" spans="1:7">
      <c r="A23" s="12">
        <v>2010303</v>
      </c>
      <c r="B23" s="17" t="s">
        <v>17</v>
      </c>
      <c r="C23" s="14">
        <v>3366</v>
      </c>
      <c r="D23" s="15">
        <v>1500</v>
      </c>
      <c r="E23" s="14">
        <v>3127</v>
      </c>
      <c r="F23" s="16">
        <f t="shared" si="5"/>
        <v>2.08466666666667</v>
      </c>
      <c r="G23" s="16">
        <f t="shared" ref="G23:G25" si="6">(E23/C23-1)*100%</f>
        <v>-0.0710041592394534</v>
      </c>
    </row>
    <row r="24" ht="19.7" customHeight="1" spans="1:7">
      <c r="A24" s="12">
        <v>2010305</v>
      </c>
      <c r="B24" s="17" t="s">
        <v>33</v>
      </c>
      <c r="C24" s="14">
        <v>152</v>
      </c>
      <c r="D24" s="15">
        <v>340</v>
      </c>
      <c r="E24" s="14"/>
      <c r="F24" s="16">
        <f t="shared" si="5"/>
        <v>0</v>
      </c>
      <c r="G24" s="16">
        <f t="shared" si="6"/>
        <v>-1</v>
      </c>
    </row>
    <row r="25" ht="19.7" customHeight="1" spans="1:7">
      <c r="A25" s="12">
        <v>2010306</v>
      </c>
      <c r="B25" s="17" t="s">
        <v>34</v>
      </c>
      <c r="C25" s="14">
        <v>1360</v>
      </c>
      <c r="D25" s="15">
        <v>400</v>
      </c>
      <c r="E25" s="14">
        <v>1397</v>
      </c>
      <c r="F25" s="16">
        <f t="shared" si="5"/>
        <v>3.4925</v>
      </c>
      <c r="G25" s="16">
        <f t="shared" si="6"/>
        <v>0.0272058823529411</v>
      </c>
    </row>
    <row r="26" ht="19.7" customHeight="1" spans="1:7">
      <c r="A26" s="12" t="s">
        <v>35</v>
      </c>
      <c r="B26" s="17" t="s">
        <v>36</v>
      </c>
      <c r="C26" s="14"/>
      <c r="D26" s="15"/>
      <c r="E26" s="14">
        <v>427</v>
      </c>
      <c r="F26" s="16"/>
      <c r="G26" s="16"/>
    </row>
    <row r="27" ht="19.7" customHeight="1" spans="1:7">
      <c r="A27" s="12">
        <v>2010350</v>
      </c>
      <c r="B27" s="17" t="s">
        <v>37</v>
      </c>
      <c r="C27" s="14">
        <v>916</v>
      </c>
      <c r="D27" s="15">
        <v>135</v>
      </c>
      <c r="E27" s="14">
        <v>586</v>
      </c>
      <c r="F27" s="16">
        <f t="shared" ref="F27:F30" si="7">E27/D27*100%</f>
        <v>4.34074074074074</v>
      </c>
      <c r="G27" s="16">
        <f t="shared" ref="G27:G35" si="8">(E27/C27-1)*100%</f>
        <v>-0.360262008733624</v>
      </c>
    </row>
    <row r="28" ht="19.7" customHeight="1" spans="1:7">
      <c r="A28" s="12">
        <v>2010399</v>
      </c>
      <c r="B28" s="17" t="s">
        <v>38</v>
      </c>
      <c r="C28" s="14">
        <v>1061</v>
      </c>
      <c r="D28" s="15">
        <v>1155</v>
      </c>
      <c r="E28" s="14">
        <v>719</v>
      </c>
      <c r="F28" s="16">
        <f t="shared" si="7"/>
        <v>0.622510822510822</v>
      </c>
      <c r="G28" s="16">
        <f t="shared" si="8"/>
        <v>-0.322337417530631</v>
      </c>
    </row>
    <row r="29" ht="19.7" customHeight="1" spans="1:7">
      <c r="A29" s="12">
        <v>20104</v>
      </c>
      <c r="B29" s="13" t="s">
        <v>39</v>
      </c>
      <c r="C29" s="14">
        <v>718</v>
      </c>
      <c r="D29" s="15">
        <f>SUM(D30:D33)</f>
        <v>930</v>
      </c>
      <c r="E29" s="14">
        <v>1244</v>
      </c>
      <c r="F29" s="16">
        <f t="shared" si="7"/>
        <v>1.33763440860215</v>
      </c>
      <c r="G29" s="16">
        <f t="shared" si="8"/>
        <v>0.732590529247911</v>
      </c>
    </row>
    <row r="30" ht="19.7" customHeight="1" spans="1:7">
      <c r="A30" s="12">
        <v>2010401</v>
      </c>
      <c r="B30" s="17" t="s">
        <v>13</v>
      </c>
      <c r="C30" s="14">
        <v>440</v>
      </c>
      <c r="D30" s="15">
        <v>340</v>
      </c>
      <c r="E30" s="14">
        <v>603</v>
      </c>
      <c r="F30" s="16">
        <f t="shared" si="7"/>
        <v>1.77352941176471</v>
      </c>
      <c r="G30" s="16">
        <f t="shared" si="8"/>
        <v>0.370454545454545</v>
      </c>
    </row>
    <row r="31" ht="19.7" customHeight="1" spans="1:7">
      <c r="A31" s="12">
        <v>2010408</v>
      </c>
      <c r="B31" s="17" t="s">
        <v>40</v>
      </c>
      <c r="C31" s="14">
        <v>3</v>
      </c>
      <c r="D31" s="15"/>
      <c r="E31" s="14"/>
      <c r="F31" s="16"/>
      <c r="G31" s="16">
        <f t="shared" si="8"/>
        <v>-1</v>
      </c>
    </row>
    <row r="32" ht="19.7" customHeight="1" spans="1:7">
      <c r="A32" s="12">
        <v>2010450</v>
      </c>
      <c r="B32" s="17" t="s">
        <v>37</v>
      </c>
      <c r="C32" s="14">
        <v>164</v>
      </c>
      <c r="D32" s="15">
        <v>50</v>
      </c>
      <c r="E32" s="14"/>
      <c r="F32" s="16">
        <f t="shared" ref="F32:F35" si="9">E32/D32*100%</f>
        <v>0</v>
      </c>
      <c r="G32" s="16">
        <f t="shared" si="8"/>
        <v>-1</v>
      </c>
    </row>
    <row r="33" ht="19.7" customHeight="1" spans="1:7">
      <c r="A33" s="12">
        <v>2010499</v>
      </c>
      <c r="B33" s="17" t="s">
        <v>41</v>
      </c>
      <c r="C33" s="14">
        <v>111</v>
      </c>
      <c r="D33" s="15">
        <v>540</v>
      </c>
      <c r="E33" s="14">
        <v>641</v>
      </c>
      <c r="F33" s="16">
        <f t="shared" si="9"/>
        <v>1.18703703703704</v>
      </c>
      <c r="G33" s="16">
        <f t="shared" si="8"/>
        <v>4.77477477477477</v>
      </c>
    </row>
    <row r="34" ht="19.7" customHeight="1" spans="1:7">
      <c r="A34" s="12">
        <v>20105</v>
      </c>
      <c r="B34" s="13" t="s">
        <v>42</v>
      </c>
      <c r="C34" s="14">
        <v>268</v>
      </c>
      <c r="D34" s="15">
        <f>SUM(D35)</f>
        <v>200</v>
      </c>
      <c r="E34" s="14">
        <v>542</v>
      </c>
      <c r="F34" s="16">
        <f t="shared" si="9"/>
        <v>2.71</v>
      </c>
      <c r="G34" s="16">
        <f t="shared" si="8"/>
        <v>1.02238805970149</v>
      </c>
    </row>
    <row r="35" ht="19.7" customHeight="1" spans="1:7">
      <c r="A35" s="12">
        <v>2010501</v>
      </c>
      <c r="B35" s="17" t="s">
        <v>13</v>
      </c>
      <c r="C35" s="14">
        <v>142</v>
      </c>
      <c r="D35" s="15">
        <v>200</v>
      </c>
      <c r="E35" s="14">
        <v>184</v>
      </c>
      <c r="F35" s="16">
        <f t="shared" si="9"/>
        <v>0.92</v>
      </c>
      <c r="G35" s="16">
        <f t="shared" si="8"/>
        <v>0.295774647887324</v>
      </c>
    </row>
    <row r="36" ht="19.7" customHeight="1" spans="1:7">
      <c r="A36" s="12" t="s">
        <v>43</v>
      </c>
      <c r="B36" s="17" t="s">
        <v>17</v>
      </c>
      <c r="C36" s="14"/>
      <c r="D36" s="15"/>
      <c r="E36" s="14">
        <v>2</v>
      </c>
      <c r="F36" s="16"/>
      <c r="G36" s="16"/>
    </row>
    <row r="37" ht="19.7" customHeight="1" spans="1:7">
      <c r="A37" s="12" t="s">
        <v>44</v>
      </c>
      <c r="B37" s="17" t="s">
        <v>45</v>
      </c>
      <c r="C37" s="14"/>
      <c r="D37" s="15"/>
      <c r="E37" s="14">
        <v>292</v>
      </c>
      <c r="F37" s="16"/>
      <c r="G37" s="16"/>
    </row>
    <row r="38" ht="19.7" customHeight="1" spans="1:7">
      <c r="A38" s="12" t="s">
        <v>46</v>
      </c>
      <c r="B38" s="17" t="s">
        <v>47</v>
      </c>
      <c r="C38" s="14"/>
      <c r="D38" s="15"/>
      <c r="E38" s="14">
        <v>15</v>
      </c>
      <c r="F38" s="16"/>
      <c r="G38" s="16"/>
    </row>
    <row r="39" ht="19.7" customHeight="1" spans="1:7">
      <c r="A39" s="12">
        <v>2010599</v>
      </c>
      <c r="B39" s="18" t="s">
        <v>48</v>
      </c>
      <c r="C39" s="14">
        <v>126</v>
      </c>
      <c r="D39" s="15"/>
      <c r="E39" s="14">
        <v>49</v>
      </c>
      <c r="F39" s="16"/>
      <c r="G39" s="16">
        <f t="shared" ref="G39:G43" si="10">(E39/C39-1)*100%</f>
        <v>-0.611111111111111</v>
      </c>
    </row>
    <row r="40" ht="19.7" customHeight="1" spans="1:7">
      <c r="A40" s="12">
        <v>20106</v>
      </c>
      <c r="B40" s="13" t="s">
        <v>49</v>
      </c>
      <c r="C40" s="14">
        <v>1298</v>
      </c>
      <c r="D40" s="15">
        <f>SUM(D41:D43)</f>
        <v>1800</v>
      </c>
      <c r="E40" s="14">
        <v>3114</v>
      </c>
      <c r="F40" s="16">
        <f t="shared" ref="F40:F47" si="11">E40/D40*100%</f>
        <v>1.73</v>
      </c>
      <c r="G40" s="16">
        <f t="shared" si="10"/>
        <v>1.39907550077042</v>
      </c>
    </row>
    <row r="41" ht="19.7" customHeight="1" spans="1:7">
      <c r="A41" s="12">
        <v>2010601</v>
      </c>
      <c r="B41" s="17" t="s">
        <v>13</v>
      </c>
      <c r="C41" s="14">
        <v>804</v>
      </c>
      <c r="D41" s="15">
        <v>1000</v>
      </c>
      <c r="E41" s="14">
        <v>1040</v>
      </c>
      <c r="F41" s="16">
        <f t="shared" si="11"/>
        <v>1.04</v>
      </c>
      <c r="G41" s="16">
        <f t="shared" si="10"/>
        <v>0.293532338308458</v>
      </c>
    </row>
    <row r="42" ht="19.7" customHeight="1" spans="1:7">
      <c r="A42" s="12">
        <v>2010650</v>
      </c>
      <c r="B42" s="17" t="s">
        <v>37</v>
      </c>
      <c r="C42" s="14">
        <v>137</v>
      </c>
      <c r="D42" s="15">
        <v>500</v>
      </c>
      <c r="E42" s="14"/>
      <c r="F42" s="16">
        <f t="shared" si="11"/>
        <v>0</v>
      </c>
      <c r="G42" s="16">
        <f t="shared" si="10"/>
        <v>-1</v>
      </c>
    </row>
    <row r="43" ht="19.7" customHeight="1" spans="1:7">
      <c r="A43" s="12">
        <v>2010699</v>
      </c>
      <c r="B43" s="17" t="s">
        <v>50</v>
      </c>
      <c r="C43" s="14">
        <v>357</v>
      </c>
      <c r="D43" s="15">
        <v>300</v>
      </c>
      <c r="E43" s="14">
        <v>2074</v>
      </c>
      <c r="F43" s="16">
        <f t="shared" si="11"/>
        <v>6.91333333333333</v>
      </c>
      <c r="G43" s="16">
        <f t="shared" si="10"/>
        <v>4.80952380952381</v>
      </c>
    </row>
    <row r="44" ht="19.7" customHeight="1" spans="1:7">
      <c r="A44" s="12">
        <v>20107</v>
      </c>
      <c r="B44" s="13" t="s">
        <v>51</v>
      </c>
      <c r="C44" s="14"/>
      <c r="D44" s="15">
        <f>SUM(D45)</f>
        <v>400</v>
      </c>
      <c r="E44" s="14">
        <v>24</v>
      </c>
      <c r="F44" s="16">
        <f t="shared" si="11"/>
        <v>0.06</v>
      </c>
      <c r="G44" s="16"/>
    </row>
    <row r="45" ht="19.7" customHeight="1" spans="1:7">
      <c r="A45" s="12">
        <v>2010799</v>
      </c>
      <c r="B45" s="17" t="s">
        <v>52</v>
      </c>
      <c r="C45" s="14"/>
      <c r="D45" s="15">
        <v>400</v>
      </c>
      <c r="E45" s="14">
        <v>24</v>
      </c>
      <c r="F45" s="16">
        <f t="shared" si="11"/>
        <v>0.06</v>
      </c>
      <c r="G45" s="16"/>
    </row>
    <row r="46" ht="19.7" customHeight="1" spans="1:7">
      <c r="A46" s="12">
        <v>20108</v>
      </c>
      <c r="B46" s="13" t="s">
        <v>53</v>
      </c>
      <c r="C46" s="14">
        <v>594</v>
      </c>
      <c r="D46" s="15">
        <v>374</v>
      </c>
      <c r="E46" s="14">
        <v>582</v>
      </c>
      <c r="F46" s="16">
        <f t="shared" si="11"/>
        <v>1.55614973262032</v>
      </c>
      <c r="G46" s="16">
        <f t="shared" ref="G46:G56" si="12">(E46/C46-1)*100%</f>
        <v>-0.0202020202020202</v>
      </c>
    </row>
    <row r="47" ht="19.7" customHeight="1" spans="1:7">
      <c r="A47" s="12">
        <v>2010801</v>
      </c>
      <c r="B47" s="17" t="s">
        <v>13</v>
      </c>
      <c r="C47" s="14">
        <v>230</v>
      </c>
      <c r="D47" s="15">
        <v>374</v>
      </c>
      <c r="E47" s="14">
        <v>248</v>
      </c>
      <c r="F47" s="16">
        <f t="shared" si="11"/>
        <v>0.663101604278075</v>
      </c>
      <c r="G47" s="16">
        <f t="shared" si="12"/>
        <v>0.0782608695652174</v>
      </c>
    </row>
    <row r="48" ht="19.7" customHeight="1" spans="1:7">
      <c r="A48" s="12">
        <v>2010804</v>
      </c>
      <c r="B48" s="17" t="s">
        <v>54</v>
      </c>
      <c r="C48" s="14">
        <v>29</v>
      </c>
      <c r="D48" s="15"/>
      <c r="E48" s="14">
        <v>6</v>
      </c>
      <c r="F48" s="16"/>
      <c r="G48" s="16">
        <f t="shared" si="12"/>
        <v>-0.793103448275862</v>
      </c>
    </row>
    <row r="49" ht="19.7" customHeight="1" spans="1:7">
      <c r="A49" s="12">
        <v>2010899</v>
      </c>
      <c r="B49" s="18" t="s">
        <v>55</v>
      </c>
      <c r="C49" s="14">
        <v>335</v>
      </c>
      <c r="D49" s="15"/>
      <c r="E49" s="14">
        <v>328</v>
      </c>
      <c r="F49" s="16"/>
      <c r="G49" s="16">
        <f t="shared" si="12"/>
        <v>-0.0208955223880597</v>
      </c>
    </row>
    <row r="50" ht="19.7" customHeight="1" spans="1:7">
      <c r="A50" s="12">
        <v>20111</v>
      </c>
      <c r="B50" s="13" t="s">
        <v>56</v>
      </c>
      <c r="C50" s="14">
        <v>2008</v>
      </c>
      <c r="D50" s="15">
        <f>SUM(D51:D52)</f>
        <v>2050</v>
      </c>
      <c r="E50" s="14">
        <v>2369</v>
      </c>
      <c r="F50" s="16">
        <f t="shared" ref="F50:F54" si="13">E50/D50*100%</f>
        <v>1.15560975609756</v>
      </c>
      <c r="G50" s="16">
        <f t="shared" si="12"/>
        <v>0.179780876494024</v>
      </c>
    </row>
    <row r="51" ht="19.7" customHeight="1" spans="1:7">
      <c r="A51" s="12">
        <v>2011101</v>
      </c>
      <c r="B51" s="17" t="s">
        <v>13</v>
      </c>
      <c r="C51" s="14">
        <v>1081</v>
      </c>
      <c r="D51" s="15">
        <v>700</v>
      </c>
      <c r="E51" s="14">
        <v>1057</v>
      </c>
      <c r="F51" s="16">
        <f t="shared" si="13"/>
        <v>1.51</v>
      </c>
      <c r="G51" s="16">
        <f t="shared" si="12"/>
        <v>-0.0222016651248844</v>
      </c>
    </row>
    <row r="52" ht="19.7" customHeight="1" spans="1:7">
      <c r="A52" s="12">
        <v>2011199</v>
      </c>
      <c r="B52" s="17" t="s">
        <v>57</v>
      </c>
      <c r="C52" s="14">
        <v>927</v>
      </c>
      <c r="D52" s="15">
        <v>1350</v>
      </c>
      <c r="E52" s="14">
        <v>1312</v>
      </c>
      <c r="F52" s="16">
        <f t="shared" si="13"/>
        <v>0.971851851851852</v>
      </c>
      <c r="G52" s="16">
        <f t="shared" si="12"/>
        <v>0.415318230852211</v>
      </c>
    </row>
    <row r="53" ht="19.7" customHeight="1" spans="1:7">
      <c r="A53" s="12">
        <v>20113</v>
      </c>
      <c r="B53" s="13" t="s">
        <v>58</v>
      </c>
      <c r="C53" s="14">
        <v>1488</v>
      </c>
      <c r="D53" s="15">
        <v>350</v>
      </c>
      <c r="E53" s="14">
        <v>887</v>
      </c>
      <c r="F53" s="16">
        <f t="shared" si="13"/>
        <v>2.53428571428571</v>
      </c>
      <c r="G53" s="16">
        <f t="shared" si="12"/>
        <v>-0.403897849462366</v>
      </c>
    </row>
    <row r="54" ht="19.7" customHeight="1" spans="1:7">
      <c r="A54" s="12">
        <v>2011301</v>
      </c>
      <c r="B54" s="17" t="s">
        <v>13</v>
      </c>
      <c r="C54" s="14">
        <v>270</v>
      </c>
      <c r="D54" s="15">
        <v>350</v>
      </c>
      <c r="E54" s="14">
        <v>246</v>
      </c>
      <c r="F54" s="16">
        <f t="shared" si="13"/>
        <v>0.702857142857143</v>
      </c>
      <c r="G54" s="16">
        <f t="shared" si="12"/>
        <v>-0.0888888888888889</v>
      </c>
    </row>
    <row r="55" ht="19.7" customHeight="1" spans="1:7">
      <c r="A55" s="12">
        <v>2011308</v>
      </c>
      <c r="B55" s="17" t="s">
        <v>59</v>
      </c>
      <c r="C55" s="14">
        <v>296</v>
      </c>
      <c r="D55" s="15"/>
      <c r="E55" s="14"/>
      <c r="F55" s="16"/>
      <c r="G55" s="16">
        <f t="shared" si="12"/>
        <v>-1</v>
      </c>
    </row>
    <row r="56" ht="19.7" customHeight="1" spans="1:7">
      <c r="A56" s="12">
        <v>2011399</v>
      </c>
      <c r="B56" s="18" t="s">
        <v>60</v>
      </c>
      <c r="C56" s="14">
        <v>922</v>
      </c>
      <c r="D56" s="15"/>
      <c r="E56" s="14">
        <v>641</v>
      </c>
      <c r="F56" s="16"/>
      <c r="G56" s="16">
        <f t="shared" si="12"/>
        <v>-0.304772234273319</v>
      </c>
    </row>
    <row r="57" ht="19.7" customHeight="1" spans="1:7">
      <c r="A57" s="12">
        <v>20123</v>
      </c>
      <c r="B57" s="13" t="s">
        <v>61</v>
      </c>
      <c r="C57" s="14"/>
      <c r="D57" s="15">
        <v>20</v>
      </c>
      <c r="E57" s="14"/>
      <c r="F57" s="16">
        <f t="shared" ref="F57:F61" si="14">E57/D57*100%</f>
        <v>0</v>
      </c>
      <c r="G57" s="16"/>
    </row>
    <row r="58" ht="19.7" customHeight="1" spans="1:7">
      <c r="A58" s="12">
        <v>2012304</v>
      </c>
      <c r="B58" s="17" t="s">
        <v>62</v>
      </c>
      <c r="C58" s="14"/>
      <c r="D58" s="15">
        <v>7</v>
      </c>
      <c r="E58" s="14"/>
      <c r="F58" s="16">
        <f t="shared" si="14"/>
        <v>0</v>
      </c>
      <c r="G58" s="16"/>
    </row>
    <row r="59" ht="19.7" customHeight="1" spans="1:7">
      <c r="A59" s="12">
        <v>2012399</v>
      </c>
      <c r="B59" s="17" t="s">
        <v>63</v>
      </c>
      <c r="C59" s="14"/>
      <c r="D59" s="15">
        <v>13</v>
      </c>
      <c r="E59" s="14"/>
      <c r="F59" s="16">
        <f t="shared" si="14"/>
        <v>0</v>
      </c>
      <c r="G59" s="16"/>
    </row>
    <row r="60" ht="19.7" customHeight="1" spans="1:7">
      <c r="A60" s="12">
        <v>20125</v>
      </c>
      <c r="B60" s="13" t="s">
        <v>64</v>
      </c>
      <c r="C60" s="14">
        <v>2</v>
      </c>
      <c r="D60" s="15">
        <v>7</v>
      </c>
      <c r="E60" s="14"/>
      <c r="F60" s="16">
        <f t="shared" si="14"/>
        <v>0</v>
      </c>
      <c r="G60" s="16">
        <f t="shared" ref="G60:G68" si="15">(E60/C60-1)*100%</f>
        <v>-1</v>
      </c>
    </row>
    <row r="61" ht="19.7" customHeight="1" spans="1:7">
      <c r="A61" s="12">
        <v>2012501</v>
      </c>
      <c r="B61" s="17" t="s">
        <v>13</v>
      </c>
      <c r="C61" s="14"/>
      <c r="D61" s="15">
        <v>7</v>
      </c>
      <c r="E61" s="14"/>
      <c r="F61" s="16">
        <f t="shared" si="14"/>
        <v>0</v>
      </c>
      <c r="G61" s="16"/>
    </row>
    <row r="62" ht="19.7" customHeight="1" spans="1:7">
      <c r="A62" s="12">
        <v>2012599</v>
      </c>
      <c r="B62" s="18" t="s">
        <v>65</v>
      </c>
      <c r="C62" s="14">
        <v>2</v>
      </c>
      <c r="D62" s="15"/>
      <c r="E62" s="14"/>
      <c r="F62" s="16"/>
      <c r="G62" s="16">
        <f t="shared" si="15"/>
        <v>-1</v>
      </c>
    </row>
    <row r="63" ht="19.7" customHeight="1" spans="1:7">
      <c r="A63" s="12">
        <v>20126</v>
      </c>
      <c r="B63" s="13" t="s">
        <v>66</v>
      </c>
      <c r="C63" s="14"/>
      <c r="D63" s="15">
        <v>100</v>
      </c>
      <c r="E63" s="14"/>
      <c r="F63" s="16">
        <f t="shared" ref="F63:F68" si="16">E63/D63*100%</f>
        <v>0</v>
      </c>
      <c r="G63" s="16"/>
    </row>
    <row r="64" ht="19.7" customHeight="1" spans="1:7">
      <c r="A64" s="12">
        <v>2012604</v>
      </c>
      <c r="B64" s="17" t="s">
        <v>67</v>
      </c>
      <c r="C64" s="14"/>
      <c r="D64" s="15">
        <v>100</v>
      </c>
      <c r="E64" s="14"/>
      <c r="F64" s="16">
        <f t="shared" si="16"/>
        <v>0</v>
      </c>
      <c r="G64" s="16"/>
    </row>
    <row r="65" ht="19.7" customHeight="1" spans="1:7">
      <c r="A65" s="12">
        <v>20128</v>
      </c>
      <c r="B65" s="13" t="s">
        <v>68</v>
      </c>
      <c r="C65" s="14">
        <v>49</v>
      </c>
      <c r="D65" s="15">
        <v>34</v>
      </c>
      <c r="E65" s="14">
        <v>20</v>
      </c>
      <c r="F65" s="16">
        <f t="shared" si="16"/>
        <v>0.588235294117647</v>
      </c>
      <c r="G65" s="16">
        <f t="shared" si="15"/>
        <v>-0.591836734693878</v>
      </c>
    </row>
    <row r="66" ht="19.7" customHeight="1" spans="1:7">
      <c r="A66" s="12" t="s">
        <v>69</v>
      </c>
      <c r="B66" s="17" t="s">
        <v>70</v>
      </c>
      <c r="C66" s="14">
        <v>49</v>
      </c>
      <c r="D66" s="15">
        <v>34</v>
      </c>
      <c r="E66" s="14">
        <v>20</v>
      </c>
      <c r="F66" s="16">
        <f t="shared" si="16"/>
        <v>0.588235294117647</v>
      </c>
      <c r="G66" s="16">
        <f t="shared" si="15"/>
        <v>-0.591836734693878</v>
      </c>
    </row>
    <row r="67" ht="19.7" customHeight="1" spans="1:7">
      <c r="A67" s="12">
        <v>20129</v>
      </c>
      <c r="B67" s="13" t="s">
        <v>71</v>
      </c>
      <c r="C67" s="14">
        <v>708</v>
      </c>
      <c r="D67" s="15">
        <v>720</v>
      </c>
      <c r="E67" s="14">
        <v>2272</v>
      </c>
      <c r="F67" s="16">
        <f t="shared" si="16"/>
        <v>3.15555555555556</v>
      </c>
      <c r="G67" s="16">
        <f t="shared" si="15"/>
        <v>2.2090395480226</v>
      </c>
    </row>
    <row r="68" ht="19.7" customHeight="1" spans="1:7">
      <c r="A68" s="12">
        <v>2012901</v>
      </c>
      <c r="B68" s="17" t="s">
        <v>13</v>
      </c>
      <c r="C68" s="14">
        <v>494</v>
      </c>
      <c r="D68" s="15">
        <v>720</v>
      </c>
      <c r="E68" s="14">
        <v>1761</v>
      </c>
      <c r="F68" s="16">
        <f t="shared" si="16"/>
        <v>2.44583333333333</v>
      </c>
      <c r="G68" s="16">
        <f t="shared" si="15"/>
        <v>2.56477732793522</v>
      </c>
    </row>
    <row r="69" ht="19.7" customHeight="1" spans="1:7">
      <c r="A69" s="12" t="s">
        <v>72</v>
      </c>
      <c r="B69" s="17" t="s">
        <v>15</v>
      </c>
      <c r="C69" s="14"/>
      <c r="D69" s="15"/>
      <c r="E69" s="14">
        <v>6</v>
      </c>
      <c r="F69" s="16"/>
      <c r="G69" s="16"/>
    </row>
    <row r="70" ht="19.7" customHeight="1" spans="1:7">
      <c r="A70" s="12" t="s">
        <v>73</v>
      </c>
      <c r="B70" s="17" t="s">
        <v>74</v>
      </c>
      <c r="C70" s="14"/>
      <c r="D70" s="15"/>
      <c r="E70" s="14">
        <v>153</v>
      </c>
      <c r="F70" s="16"/>
      <c r="G70" s="16"/>
    </row>
    <row r="71" ht="19.7" customHeight="1" spans="1:7">
      <c r="A71" s="12">
        <v>2012999</v>
      </c>
      <c r="B71" s="17" t="s">
        <v>75</v>
      </c>
      <c r="C71" s="14">
        <v>214</v>
      </c>
      <c r="D71" s="15"/>
      <c r="E71" s="14">
        <v>352</v>
      </c>
      <c r="F71" s="16"/>
      <c r="G71" s="16">
        <f t="shared" ref="G71:G79" si="17">(E71/C71-1)*100%</f>
        <v>0.644859813084112</v>
      </c>
    </row>
    <row r="72" ht="19.7" customHeight="1" spans="1:7">
      <c r="A72" s="12">
        <v>20131</v>
      </c>
      <c r="B72" s="13" t="s">
        <v>76</v>
      </c>
      <c r="C72" s="14">
        <v>1057</v>
      </c>
      <c r="D72" s="15">
        <v>1080</v>
      </c>
      <c r="E72" s="14">
        <v>917</v>
      </c>
      <c r="F72" s="16">
        <f t="shared" ref="F72:F79" si="18">E72/D72*100%</f>
        <v>0.849074074074074</v>
      </c>
      <c r="G72" s="16">
        <f t="shared" si="17"/>
        <v>-0.132450331125828</v>
      </c>
    </row>
    <row r="73" ht="19.7" customHeight="1" spans="1:7">
      <c r="A73" s="12">
        <v>2013101</v>
      </c>
      <c r="B73" s="17" t="s">
        <v>13</v>
      </c>
      <c r="C73" s="14">
        <v>557</v>
      </c>
      <c r="D73" s="15">
        <v>1080</v>
      </c>
      <c r="E73" s="14">
        <v>521</v>
      </c>
      <c r="F73" s="16">
        <f t="shared" si="18"/>
        <v>0.482407407407407</v>
      </c>
      <c r="G73" s="16">
        <f t="shared" si="17"/>
        <v>-0.0646319569120287</v>
      </c>
    </row>
    <row r="74" ht="19.7" customHeight="1" spans="1:7">
      <c r="A74" s="12">
        <v>2013199</v>
      </c>
      <c r="B74" s="18" t="s">
        <v>77</v>
      </c>
      <c r="C74" s="14">
        <v>500</v>
      </c>
      <c r="D74" s="15"/>
      <c r="E74" s="14">
        <v>396</v>
      </c>
      <c r="F74" s="16"/>
      <c r="G74" s="16">
        <f t="shared" si="17"/>
        <v>-0.208</v>
      </c>
    </row>
    <row r="75" ht="19.7" customHeight="1" spans="1:7">
      <c r="A75" s="12">
        <v>20132</v>
      </c>
      <c r="B75" s="13" t="s">
        <v>78</v>
      </c>
      <c r="C75" s="14">
        <v>594</v>
      </c>
      <c r="D75" s="15">
        <v>1200</v>
      </c>
      <c r="E75" s="14">
        <v>832</v>
      </c>
      <c r="F75" s="16">
        <f t="shared" si="18"/>
        <v>0.693333333333333</v>
      </c>
      <c r="G75" s="16">
        <f t="shared" si="17"/>
        <v>0.400673400673401</v>
      </c>
    </row>
    <row r="76" ht="19.7" customHeight="1" spans="1:7">
      <c r="A76" s="12">
        <v>2013201</v>
      </c>
      <c r="B76" s="17" t="s">
        <v>13</v>
      </c>
      <c r="C76" s="14">
        <v>283</v>
      </c>
      <c r="D76" s="15">
        <v>500</v>
      </c>
      <c r="E76" s="14">
        <v>424</v>
      </c>
      <c r="F76" s="16">
        <f t="shared" si="18"/>
        <v>0.848</v>
      </c>
      <c r="G76" s="16">
        <f t="shared" si="17"/>
        <v>0.498233215547703</v>
      </c>
    </row>
    <row r="77" ht="19.7" customHeight="1" spans="1:7">
      <c r="A77" s="12">
        <v>2013299</v>
      </c>
      <c r="B77" s="17" t="s">
        <v>79</v>
      </c>
      <c r="C77" s="14">
        <v>311</v>
      </c>
      <c r="D77" s="15">
        <v>700</v>
      </c>
      <c r="E77" s="14">
        <v>408</v>
      </c>
      <c r="F77" s="16">
        <f t="shared" si="18"/>
        <v>0.582857142857143</v>
      </c>
      <c r="G77" s="16">
        <f t="shared" si="17"/>
        <v>0.311897106109325</v>
      </c>
    </row>
    <row r="78" ht="19.7" customHeight="1" spans="1:7">
      <c r="A78" s="12">
        <v>20133</v>
      </c>
      <c r="B78" s="13" t="s">
        <v>80</v>
      </c>
      <c r="C78" s="14">
        <v>355</v>
      </c>
      <c r="D78" s="15">
        <v>880</v>
      </c>
      <c r="E78" s="14">
        <v>1053</v>
      </c>
      <c r="F78" s="16">
        <f t="shared" si="18"/>
        <v>1.19659090909091</v>
      </c>
      <c r="G78" s="16">
        <f t="shared" si="17"/>
        <v>1.96619718309859</v>
      </c>
    </row>
    <row r="79" ht="19.7" customHeight="1" spans="1:7">
      <c r="A79" s="12">
        <v>2013301</v>
      </c>
      <c r="B79" s="17" t="s">
        <v>13</v>
      </c>
      <c r="C79" s="14">
        <v>106</v>
      </c>
      <c r="D79" s="15">
        <v>280</v>
      </c>
      <c r="E79" s="14">
        <v>256</v>
      </c>
      <c r="F79" s="16">
        <f t="shared" si="18"/>
        <v>0.914285714285714</v>
      </c>
      <c r="G79" s="16">
        <f t="shared" si="17"/>
        <v>1.41509433962264</v>
      </c>
    </row>
    <row r="80" ht="19.7" customHeight="1" spans="1:7">
      <c r="A80" s="12" t="s">
        <v>81</v>
      </c>
      <c r="B80" s="17" t="s">
        <v>15</v>
      </c>
      <c r="C80" s="14"/>
      <c r="D80" s="15"/>
      <c r="E80" s="14">
        <v>133</v>
      </c>
      <c r="F80" s="16"/>
      <c r="G80" s="16"/>
    </row>
    <row r="81" ht="19.7" customHeight="1" spans="1:7">
      <c r="A81" s="12">
        <v>2013399</v>
      </c>
      <c r="B81" s="17" t="s">
        <v>82</v>
      </c>
      <c r="C81" s="14">
        <v>249</v>
      </c>
      <c r="D81" s="15">
        <v>600</v>
      </c>
      <c r="E81" s="14">
        <v>664</v>
      </c>
      <c r="F81" s="16">
        <f t="shared" ref="F81:F83" si="19">E81/D81*100%</f>
        <v>1.10666666666667</v>
      </c>
      <c r="G81" s="16">
        <f t="shared" ref="G81:G83" si="20">(E81/C81-1)*100%</f>
        <v>1.66666666666667</v>
      </c>
    </row>
    <row r="82" ht="19.7" customHeight="1" spans="1:7">
      <c r="A82" s="12">
        <v>20134</v>
      </c>
      <c r="B82" s="13" t="s">
        <v>83</v>
      </c>
      <c r="C82" s="14">
        <v>332</v>
      </c>
      <c r="D82" s="15">
        <v>200</v>
      </c>
      <c r="E82" s="14">
        <v>375</v>
      </c>
      <c r="F82" s="16">
        <f t="shared" si="19"/>
        <v>1.875</v>
      </c>
      <c r="G82" s="16">
        <f t="shared" si="20"/>
        <v>0.129518072289157</v>
      </c>
    </row>
    <row r="83" ht="19.7" customHeight="1" spans="1:7">
      <c r="A83" s="12">
        <v>2013401</v>
      </c>
      <c r="B83" s="17" t="s">
        <v>13</v>
      </c>
      <c r="C83" s="14">
        <v>145</v>
      </c>
      <c r="D83" s="15">
        <v>200</v>
      </c>
      <c r="E83" s="14">
        <v>201</v>
      </c>
      <c r="F83" s="16">
        <f t="shared" si="19"/>
        <v>1.005</v>
      </c>
      <c r="G83" s="16">
        <f t="shared" si="20"/>
        <v>0.386206896551724</v>
      </c>
    </row>
    <row r="84" ht="19.7" customHeight="1" spans="1:7">
      <c r="A84" s="12" t="s">
        <v>84</v>
      </c>
      <c r="B84" s="17" t="s">
        <v>85</v>
      </c>
      <c r="C84" s="14"/>
      <c r="D84" s="15"/>
      <c r="E84" s="14">
        <v>14</v>
      </c>
      <c r="F84" s="16"/>
      <c r="G84" s="16"/>
    </row>
    <row r="85" ht="19.7" customHeight="1" spans="1:7">
      <c r="A85" s="12">
        <v>2013499</v>
      </c>
      <c r="B85" s="18" t="s">
        <v>86</v>
      </c>
      <c r="C85" s="14">
        <v>187</v>
      </c>
      <c r="D85" s="15"/>
      <c r="E85" s="14">
        <v>160</v>
      </c>
      <c r="F85" s="16"/>
      <c r="G85" s="16">
        <f t="shared" ref="G85:G105" si="21">(E85/C85-1)*100%</f>
        <v>-0.144385026737968</v>
      </c>
    </row>
    <row r="86" ht="19.7" customHeight="1" spans="1:7">
      <c r="A86" s="12">
        <v>20135</v>
      </c>
      <c r="B86" s="13" t="s">
        <v>87</v>
      </c>
      <c r="C86" s="14">
        <v>1</v>
      </c>
      <c r="D86" s="15"/>
      <c r="E86" s="14"/>
      <c r="F86" s="16"/>
      <c r="G86" s="16">
        <f t="shared" si="21"/>
        <v>-1</v>
      </c>
    </row>
    <row r="87" ht="19.7" customHeight="1" spans="1:7">
      <c r="A87" s="12">
        <v>2013599</v>
      </c>
      <c r="B87" s="17" t="s">
        <v>88</v>
      </c>
      <c r="C87" s="14">
        <v>1</v>
      </c>
      <c r="D87" s="15"/>
      <c r="E87" s="14"/>
      <c r="F87" s="16"/>
      <c r="G87" s="16">
        <f t="shared" si="21"/>
        <v>-1</v>
      </c>
    </row>
    <row r="88" ht="19.7" customHeight="1" spans="1:7">
      <c r="A88" s="12">
        <v>20136</v>
      </c>
      <c r="B88" s="13" t="s">
        <v>89</v>
      </c>
      <c r="C88" s="14">
        <v>633</v>
      </c>
      <c r="D88" s="15">
        <f>SUM(D89:D91)</f>
        <v>1450</v>
      </c>
      <c r="E88" s="14">
        <v>1702</v>
      </c>
      <c r="F88" s="16">
        <f t="shared" ref="F88:F93" si="22">E88/D88*100%</f>
        <v>1.17379310344828</v>
      </c>
      <c r="G88" s="16">
        <f t="shared" si="21"/>
        <v>1.68878357030016</v>
      </c>
    </row>
    <row r="89" ht="19.7" customHeight="1" spans="1:7">
      <c r="A89" s="12">
        <v>2013601</v>
      </c>
      <c r="B89" s="17" t="s">
        <v>13</v>
      </c>
      <c r="C89" s="14">
        <v>246</v>
      </c>
      <c r="D89" s="15">
        <v>600</v>
      </c>
      <c r="E89" s="14">
        <v>275</v>
      </c>
      <c r="F89" s="16">
        <f t="shared" si="22"/>
        <v>0.458333333333333</v>
      </c>
      <c r="G89" s="16">
        <f t="shared" si="21"/>
        <v>0.117886178861789</v>
      </c>
    </row>
    <row r="90" ht="19.7" customHeight="1" spans="1:7">
      <c r="A90" s="12">
        <v>2013650</v>
      </c>
      <c r="B90" s="17" t="s">
        <v>37</v>
      </c>
      <c r="C90" s="14">
        <v>212</v>
      </c>
      <c r="D90" s="15">
        <v>130</v>
      </c>
      <c r="E90" s="14">
        <v>300</v>
      </c>
      <c r="F90" s="16">
        <f t="shared" si="22"/>
        <v>2.30769230769231</v>
      </c>
      <c r="G90" s="16">
        <f t="shared" si="21"/>
        <v>0.415094339622641</v>
      </c>
    </row>
    <row r="91" ht="19.7" customHeight="1" spans="1:7">
      <c r="A91" s="12">
        <v>2013699</v>
      </c>
      <c r="B91" s="17" t="s">
        <v>90</v>
      </c>
      <c r="C91" s="14">
        <v>175</v>
      </c>
      <c r="D91" s="15">
        <v>720</v>
      </c>
      <c r="E91" s="14">
        <v>1127</v>
      </c>
      <c r="F91" s="16">
        <f t="shared" si="22"/>
        <v>1.56527777777778</v>
      </c>
      <c r="G91" s="16">
        <f t="shared" si="21"/>
        <v>5.44</v>
      </c>
    </row>
    <row r="92" ht="19.7" customHeight="1" spans="1:7">
      <c r="A92" s="12">
        <v>20137</v>
      </c>
      <c r="B92" s="13" t="s">
        <v>91</v>
      </c>
      <c r="C92" s="14">
        <v>119</v>
      </c>
      <c r="D92" s="15">
        <v>40</v>
      </c>
      <c r="E92" s="14">
        <v>124</v>
      </c>
      <c r="F92" s="16">
        <f t="shared" si="22"/>
        <v>3.1</v>
      </c>
      <c r="G92" s="16">
        <f t="shared" si="21"/>
        <v>0.0420168067226891</v>
      </c>
    </row>
    <row r="93" ht="19.7" customHeight="1" spans="1:7">
      <c r="A93" s="12">
        <v>2013701</v>
      </c>
      <c r="B93" s="18" t="s">
        <v>13</v>
      </c>
      <c r="C93" s="14">
        <v>48</v>
      </c>
      <c r="D93" s="15">
        <v>40</v>
      </c>
      <c r="E93" s="14">
        <v>58</v>
      </c>
      <c r="F93" s="16">
        <f t="shared" si="22"/>
        <v>1.45</v>
      </c>
      <c r="G93" s="16">
        <f t="shared" si="21"/>
        <v>0.208333333333333</v>
      </c>
    </row>
    <row r="94" ht="19.7" customHeight="1" spans="1:7">
      <c r="A94" s="12">
        <v>2013799</v>
      </c>
      <c r="B94" s="18" t="s">
        <v>92</v>
      </c>
      <c r="C94" s="14">
        <v>71</v>
      </c>
      <c r="D94" s="15"/>
      <c r="E94" s="14">
        <v>66</v>
      </c>
      <c r="F94" s="16"/>
      <c r="G94" s="16">
        <f t="shared" si="21"/>
        <v>-0.0704225352112676</v>
      </c>
    </row>
    <row r="95" ht="19.7" customHeight="1" spans="1:7">
      <c r="A95" s="12">
        <v>20138</v>
      </c>
      <c r="B95" s="13" t="s">
        <v>93</v>
      </c>
      <c r="C95" s="14">
        <v>2378</v>
      </c>
      <c r="D95" s="15">
        <v>1450</v>
      </c>
      <c r="E95" s="14">
        <v>2580</v>
      </c>
      <c r="F95" s="16">
        <f t="shared" ref="F95:F97" si="23">E95/D95*100%</f>
        <v>1.77931034482759</v>
      </c>
      <c r="G95" s="16">
        <f t="shared" si="21"/>
        <v>0.0849453322119429</v>
      </c>
    </row>
    <row r="96" ht="19.7" customHeight="1" spans="1:7">
      <c r="A96" s="12">
        <v>2013801</v>
      </c>
      <c r="B96" s="18" t="s">
        <v>13</v>
      </c>
      <c r="C96" s="14">
        <v>1728</v>
      </c>
      <c r="D96" s="15">
        <v>700</v>
      </c>
      <c r="E96" s="14">
        <v>1363</v>
      </c>
      <c r="F96" s="16">
        <f t="shared" si="23"/>
        <v>1.94714285714286</v>
      </c>
      <c r="G96" s="16">
        <f t="shared" si="21"/>
        <v>-0.211226851851852</v>
      </c>
    </row>
    <row r="97" ht="19.7" customHeight="1" spans="1:7">
      <c r="A97" s="12">
        <v>2013804</v>
      </c>
      <c r="B97" s="18" t="s">
        <v>94</v>
      </c>
      <c r="C97" s="14">
        <v>240</v>
      </c>
      <c r="D97" s="15">
        <v>750</v>
      </c>
      <c r="E97" s="14">
        <v>394</v>
      </c>
      <c r="F97" s="16">
        <f t="shared" si="23"/>
        <v>0.525333333333333</v>
      </c>
      <c r="G97" s="16">
        <f t="shared" si="21"/>
        <v>0.641666666666667</v>
      </c>
    </row>
    <row r="98" ht="19.7" customHeight="1" spans="1:7">
      <c r="A98" s="12">
        <v>2013805</v>
      </c>
      <c r="B98" s="18" t="s">
        <v>95</v>
      </c>
      <c r="C98" s="14">
        <v>77</v>
      </c>
      <c r="D98" s="15"/>
      <c r="E98" s="14">
        <v>30</v>
      </c>
      <c r="F98" s="16"/>
      <c r="G98" s="16">
        <f t="shared" si="21"/>
        <v>-0.61038961038961</v>
      </c>
    </row>
    <row r="99" ht="19.7" customHeight="1" spans="1:7">
      <c r="A99" s="12">
        <v>2013816</v>
      </c>
      <c r="B99" s="18" t="s">
        <v>96</v>
      </c>
      <c r="C99" s="14">
        <v>104</v>
      </c>
      <c r="D99" s="15"/>
      <c r="E99" s="14">
        <v>131</v>
      </c>
      <c r="F99" s="16"/>
      <c r="G99" s="16">
        <f t="shared" si="21"/>
        <v>0.259615384615385</v>
      </c>
    </row>
    <row r="100" ht="19.7" customHeight="1" spans="1:7">
      <c r="A100" s="12">
        <v>2013899</v>
      </c>
      <c r="B100" s="18" t="s">
        <v>97</v>
      </c>
      <c r="C100" s="14">
        <v>229</v>
      </c>
      <c r="D100" s="15"/>
      <c r="E100" s="14">
        <v>662</v>
      </c>
      <c r="F100" s="16"/>
      <c r="G100" s="16">
        <f t="shared" si="21"/>
        <v>1.89082969432314</v>
      </c>
    </row>
    <row r="101" ht="19.7" customHeight="1" spans="1:7">
      <c r="A101" s="12">
        <v>20199</v>
      </c>
      <c r="B101" s="13" t="s">
        <v>98</v>
      </c>
      <c r="C101" s="14">
        <v>223</v>
      </c>
      <c r="D101" s="15">
        <v>20</v>
      </c>
      <c r="E101" s="14">
        <v>239</v>
      </c>
      <c r="F101" s="16">
        <f t="shared" ref="F101:F105" si="24">E101/D101*100%</f>
        <v>11.95</v>
      </c>
      <c r="G101" s="16">
        <f t="shared" si="21"/>
        <v>0.0717488789237668</v>
      </c>
    </row>
    <row r="102" ht="19.7" customHeight="1" spans="1:7">
      <c r="A102" s="12">
        <v>2019999</v>
      </c>
      <c r="B102" s="17" t="s">
        <v>99</v>
      </c>
      <c r="C102" s="14">
        <v>223</v>
      </c>
      <c r="D102" s="15">
        <v>20</v>
      </c>
      <c r="E102" s="14">
        <v>239</v>
      </c>
      <c r="F102" s="16">
        <f t="shared" si="24"/>
        <v>11.95</v>
      </c>
      <c r="G102" s="16">
        <f t="shared" si="21"/>
        <v>0.0717488789237668</v>
      </c>
    </row>
    <row r="103" ht="19.7" customHeight="1" spans="1:7">
      <c r="A103" s="12">
        <v>203</v>
      </c>
      <c r="B103" s="13" t="s">
        <v>100</v>
      </c>
      <c r="C103" s="14">
        <v>494</v>
      </c>
      <c r="D103" s="15">
        <f>SUM(D104,D108)</f>
        <v>450</v>
      </c>
      <c r="E103" s="15">
        <f>SUM(E104,E108)</f>
        <v>601</v>
      </c>
      <c r="F103" s="16">
        <f t="shared" si="24"/>
        <v>1.33555555555556</v>
      </c>
      <c r="G103" s="16">
        <f t="shared" si="21"/>
        <v>0.216599190283401</v>
      </c>
    </row>
    <row r="104" ht="19.7" customHeight="1" spans="1:7">
      <c r="A104" s="12">
        <v>20306</v>
      </c>
      <c r="B104" s="13" t="s">
        <v>101</v>
      </c>
      <c r="C104" s="14">
        <v>21</v>
      </c>
      <c r="D104" s="15">
        <v>225</v>
      </c>
      <c r="E104" s="14">
        <v>120</v>
      </c>
      <c r="F104" s="16">
        <f t="shared" si="24"/>
        <v>0.533333333333333</v>
      </c>
      <c r="G104" s="16">
        <f t="shared" si="21"/>
        <v>4.71428571428571</v>
      </c>
    </row>
    <row r="105" ht="19.7" customHeight="1" spans="1:7">
      <c r="A105" s="12">
        <v>2030603</v>
      </c>
      <c r="B105" s="17" t="s">
        <v>102</v>
      </c>
      <c r="C105" s="14">
        <v>21</v>
      </c>
      <c r="D105" s="15">
        <v>225</v>
      </c>
      <c r="E105" s="14">
        <v>35</v>
      </c>
      <c r="F105" s="16">
        <f t="shared" si="24"/>
        <v>0.155555555555556</v>
      </c>
      <c r="G105" s="16">
        <f t="shared" si="21"/>
        <v>0.666666666666667</v>
      </c>
    </row>
    <row r="106" ht="19.7" customHeight="1" spans="1:7">
      <c r="A106" s="12">
        <v>2030607</v>
      </c>
      <c r="B106" s="17" t="s">
        <v>103</v>
      </c>
      <c r="C106" s="14"/>
      <c r="D106" s="15"/>
      <c r="E106" s="14">
        <v>80</v>
      </c>
      <c r="F106" s="16"/>
      <c r="G106" s="16"/>
    </row>
    <row r="107" ht="19.7" customHeight="1" spans="1:7">
      <c r="A107" s="12" t="s">
        <v>104</v>
      </c>
      <c r="B107" s="17" t="s">
        <v>105</v>
      </c>
      <c r="C107" s="14"/>
      <c r="D107" s="15"/>
      <c r="E107" s="14">
        <v>5</v>
      </c>
      <c r="F107" s="16"/>
      <c r="G107" s="16"/>
    </row>
    <row r="108" ht="19.7" customHeight="1" spans="1:7">
      <c r="A108" s="12">
        <v>20399</v>
      </c>
      <c r="B108" s="13" t="s">
        <v>106</v>
      </c>
      <c r="C108" s="14">
        <v>473</v>
      </c>
      <c r="D108" s="15">
        <v>225</v>
      </c>
      <c r="E108" s="14">
        <v>481</v>
      </c>
      <c r="F108" s="16">
        <f t="shared" ref="F108:F114" si="25">E108/D108*100%</f>
        <v>2.13777777777778</v>
      </c>
      <c r="G108" s="16">
        <f t="shared" ref="G108:G125" si="26">(E108/C108-1)*100%</f>
        <v>0.0169133192389006</v>
      </c>
    </row>
    <row r="109" ht="19.7" customHeight="1" spans="1:7">
      <c r="A109" s="12">
        <v>2039999</v>
      </c>
      <c r="B109" s="17" t="s">
        <v>107</v>
      </c>
      <c r="C109" s="14">
        <v>473</v>
      </c>
      <c r="D109" s="15">
        <v>225</v>
      </c>
      <c r="E109" s="14">
        <v>481</v>
      </c>
      <c r="F109" s="16">
        <f t="shared" si="25"/>
        <v>2.13777777777778</v>
      </c>
      <c r="G109" s="16">
        <f t="shared" si="26"/>
        <v>0.0169133192389006</v>
      </c>
    </row>
    <row r="110" ht="19.7" customHeight="1" spans="1:7">
      <c r="A110" s="12">
        <v>204</v>
      </c>
      <c r="B110" s="13" t="s">
        <v>108</v>
      </c>
      <c r="C110" s="14">
        <v>21457</v>
      </c>
      <c r="D110" s="15">
        <f>D111+D113+D118+D121+D124+D132</f>
        <v>16310</v>
      </c>
      <c r="E110" s="15">
        <f>E111+E113+E118+E121+E124+E132</f>
        <v>27695</v>
      </c>
      <c r="F110" s="16">
        <f t="shared" si="25"/>
        <v>1.69803801348866</v>
      </c>
      <c r="G110" s="16">
        <f t="shared" si="26"/>
        <v>0.290720976837396</v>
      </c>
    </row>
    <row r="111" ht="19.7" customHeight="1" spans="1:7">
      <c r="A111" s="12">
        <v>20401</v>
      </c>
      <c r="B111" s="13" t="s">
        <v>109</v>
      </c>
      <c r="C111" s="14">
        <v>478</v>
      </c>
      <c r="D111" s="15">
        <v>480</v>
      </c>
      <c r="E111" s="14">
        <v>1213</v>
      </c>
      <c r="F111" s="16">
        <f t="shared" si="25"/>
        <v>2.52708333333333</v>
      </c>
      <c r="G111" s="16">
        <f t="shared" si="26"/>
        <v>1.53765690376569</v>
      </c>
    </row>
    <row r="112" ht="19.7" customHeight="1" spans="1:7">
      <c r="A112" s="12">
        <v>2040199</v>
      </c>
      <c r="B112" s="17" t="s">
        <v>110</v>
      </c>
      <c r="C112" s="14">
        <v>478</v>
      </c>
      <c r="D112" s="15">
        <v>480</v>
      </c>
      <c r="E112" s="14">
        <v>1213</v>
      </c>
      <c r="F112" s="16">
        <f t="shared" si="25"/>
        <v>2.52708333333333</v>
      </c>
      <c r="G112" s="16">
        <f t="shared" si="26"/>
        <v>1.53765690376569</v>
      </c>
    </row>
    <row r="113" ht="19.7" customHeight="1" spans="1:7">
      <c r="A113" s="12">
        <v>20402</v>
      </c>
      <c r="B113" s="13" t="s">
        <v>111</v>
      </c>
      <c r="C113" s="14">
        <v>17113</v>
      </c>
      <c r="D113" s="15">
        <f>SUM(D114:D117)</f>
        <v>10600</v>
      </c>
      <c r="E113" s="14">
        <v>23059</v>
      </c>
      <c r="F113" s="16">
        <f t="shared" si="25"/>
        <v>2.17537735849057</v>
      </c>
      <c r="G113" s="16">
        <f t="shared" si="26"/>
        <v>0.347455151054754</v>
      </c>
    </row>
    <row r="114" ht="19.7" customHeight="1" spans="1:7">
      <c r="A114" s="12">
        <v>2040201</v>
      </c>
      <c r="B114" s="17" t="s">
        <v>13</v>
      </c>
      <c r="C114" s="14">
        <v>6190</v>
      </c>
      <c r="D114" s="15">
        <v>8600</v>
      </c>
      <c r="E114" s="14">
        <v>5673</v>
      </c>
      <c r="F114" s="16">
        <f t="shared" si="25"/>
        <v>0.659651162790698</v>
      </c>
      <c r="G114" s="16">
        <f t="shared" si="26"/>
        <v>-0.0835218093699516</v>
      </c>
    </row>
    <row r="115" ht="19.7" customHeight="1" spans="1:7">
      <c r="A115" s="12">
        <v>2040219</v>
      </c>
      <c r="B115" s="17" t="s">
        <v>112</v>
      </c>
      <c r="C115" s="14">
        <v>22</v>
      </c>
      <c r="D115" s="15"/>
      <c r="E115" s="14">
        <v>1500</v>
      </c>
      <c r="F115" s="16"/>
      <c r="G115" s="16">
        <f t="shared" si="26"/>
        <v>67.1818181818182</v>
      </c>
    </row>
    <row r="116" ht="19.7" customHeight="1" spans="1:7">
      <c r="A116" s="12">
        <v>2040250</v>
      </c>
      <c r="B116" s="17" t="s">
        <v>37</v>
      </c>
      <c r="C116" s="14">
        <v>213</v>
      </c>
      <c r="D116" s="15">
        <v>300</v>
      </c>
      <c r="E116" s="14">
        <v>244</v>
      </c>
      <c r="F116" s="16">
        <f t="shared" ref="F116:F125" si="27">E116/D116*100%</f>
        <v>0.813333333333333</v>
      </c>
      <c r="G116" s="16">
        <f t="shared" si="26"/>
        <v>0.145539906103286</v>
      </c>
    </row>
    <row r="117" ht="19.7" customHeight="1" spans="1:7">
      <c r="A117" s="12">
        <v>2040299</v>
      </c>
      <c r="B117" s="17" t="s">
        <v>113</v>
      </c>
      <c r="C117" s="14">
        <v>10688</v>
      </c>
      <c r="D117" s="15">
        <v>1700</v>
      </c>
      <c r="E117" s="14">
        <v>15642</v>
      </c>
      <c r="F117" s="16">
        <f t="shared" si="27"/>
        <v>9.20117647058824</v>
      </c>
      <c r="G117" s="16">
        <f t="shared" si="26"/>
        <v>0.463510479041916</v>
      </c>
    </row>
    <row r="118" ht="19.7" customHeight="1" spans="1:7">
      <c r="A118" s="12">
        <v>20404</v>
      </c>
      <c r="B118" s="13" t="s">
        <v>114</v>
      </c>
      <c r="C118" s="14">
        <v>344</v>
      </c>
      <c r="D118" s="15">
        <f>SUM(D119:D120)</f>
        <v>1000</v>
      </c>
      <c r="E118" s="14">
        <v>24</v>
      </c>
      <c r="F118" s="16">
        <f t="shared" si="27"/>
        <v>0.024</v>
      </c>
      <c r="G118" s="16">
        <f t="shared" si="26"/>
        <v>-0.930232558139535</v>
      </c>
    </row>
    <row r="119" ht="19.7" customHeight="1" spans="1:7">
      <c r="A119" s="12">
        <v>2040401</v>
      </c>
      <c r="B119" s="17" t="s">
        <v>13</v>
      </c>
      <c r="C119" s="14">
        <v>113</v>
      </c>
      <c r="D119" s="15">
        <v>450</v>
      </c>
      <c r="E119" s="14"/>
      <c r="F119" s="16">
        <f t="shared" si="27"/>
        <v>0</v>
      </c>
      <c r="G119" s="16">
        <f t="shared" si="26"/>
        <v>-1</v>
      </c>
    </row>
    <row r="120" ht="19.7" customHeight="1" spans="1:7">
      <c r="A120" s="12">
        <v>2040499</v>
      </c>
      <c r="B120" s="17" t="s">
        <v>115</v>
      </c>
      <c r="C120" s="14">
        <v>231</v>
      </c>
      <c r="D120" s="15">
        <v>550</v>
      </c>
      <c r="E120" s="14">
        <v>24</v>
      </c>
      <c r="F120" s="16">
        <f t="shared" si="27"/>
        <v>0.0436363636363636</v>
      </c>
      <c r="G120" s="16">
        <f t="shared" si="26"/>
        <v>-0.896103896103896</v>
      </c>
    </row>
    <row r="121" ht="19.7" customHeight="1" spans="1:7">
      <c r="A121" s="12">
        <v>20405</v>
      </c>
      <c r="B121" s="13" t="s">
        <v>116</v>
      </c>
      <c r="C121" s="14">
        <v>294</v>
      </c>
      <c r="D121" s="15">
        <f>SUM(D122:D123)</f>
        <v>2550</v>
      </c>
      <c r="E121" s="14">
        <v>12</v>
      </c>
      <c r="F121" s="16">
        <f t="shared" si="27"/>
        <v>0.00470588235294118</v>
      </c>
      <c r="G121" s="16">
        <f t="shared" si="26"/>
        <v>-0.959183673469388</v>
      </c>
    </row>
    <row r="122" ht="19.7" customHeight="1" spans="1:7">
      <c r="A122" s="12">
        <v>2040501</v>
      </c>
      <c r="B122" s="17" t="s">
        <v>13</v>
      </c>
      <c r="C122" s="14">
        <v>171</v>
      </c>
      <c r="D122" s="15">
        <v>850</v>
      </c>
      <c r="E122" s="14"/>
      <c r="F122" s="16">
        <f t="shared" si="27"/>
        <v>0</v>
      </c>
      <c r="G122" s="16">
        <f t="shared" si="26"/>
        <v>-1</v>
      </c>
    </row>
    <row r="123" ht="19.7" customHeight="1" spans="1:7">
      <c r="A123" s="12">
        <v>2040499</v>
      </c>
      <c r="B123" s="17" t="s">
        <v>117</v>
      </c>
      <c r="C123" s="14">
        <v>123</v>
      </c>
      <c r="D123" s="15">
        <v>1700</v>
      </c>
      <c r="E123" s="14">
        <v>12</v>
      </c>
      <c r="F123" s="16">
        <f t="shared" si="27"/>
        <v>0.00705882352941176</v>
      </c>
      <c r="G123" s="16">
        <f t="shared" si="26"/>
        <v>-0.902439024390244</v>
      </c>
    </row>
    <row r="124" ht="19.7" customHeight="1" spans="1:7">
      <c r="A124" s="12">
        <v>20406</v>
      </c>
      <c r="B124" s="13" t="s">
        <v>118</v>
      </c>
      <c r="C124" s="14">
        <v>1172</v>
      </c>
      <c r="D124" s="15">
        <f>SUM(D125:D131)</f>
        <v>800</v>
      </c>
      <c r="E124" s="14">
        <v>1458</v>
      </c>
      <c r="F124" s="16">
        <f t="shared" si="27"/>
        <v>1.8225</v>
      </c>
      <c r="G124" s="16">
        <f t="shared" si="26"/>
        <v>0.244027303754266</v>
      </c>
    </row>
    <row r="125" ht="19.7" customHeight="1" spans="1:7">
      <c r="A125" s="12">
        <v>2040601</v>
      </c>
      <c r="B125" s="17" t="s">
        <v>13</v>
      </c>
      <c r="C125" s="14">
        <v>549</v>
      </c>
      <c r="D125" s="15">
        <v>250</v>
      </c>
      <c r="E125" s="14">
        <v>644</v>
      </c>
      <c r="F125" s="16">
        <f t="shared" si="27"/>
        <v>2.576</v>
      </c>
      <c r="G125" s="16">
        <f t="shared" si="26"/>
        <v>0.17304189435337</v>
      </c>
    </row>
    <row r="126" ht="19.7" customHeight="1" spans="1:7">
      <c r="A126" s="12" t="s">
        <v>119</v>
      </c>
      <c r="B126" s="17" t="s">
        <v>120</v>
      </c>
      <c r="C126" s="14"/>
      <c r="D126" s="15"/>
      <c r="E126" s="14">
        <v>109</v>
      </c>
      <c r="F126" s="16"/>
      <c r="G126" s="16"/>
    </row>
    <row r="127" ht="19.7" customHeight="1" spans="1:7">
      <c r="A127" s="12" t="s">
        <v>121</v>
      </c>
      <c r="B127" s="17" t="s">
        <v>122</v>
      </c>
      <c r="C127" s="14"/>
      <c r="D127" s="15"/>
      <c r="E127" s="14">
        <v>10</v>
      </c>
      <c r="F127" s="16"/>
      <c r="G127" s="16"/>
    </row>
    <row r="128" ht="19.7" customHeight="1" spans="1:7">
      <c r="A128" s="12" t="s">
        <v>123</v>
      </c>
      <c r="B128" s="17" t="s">
        <v>124</v>
      </c>
      <c r="C128" s="14"/>
      <c r="D128" s="15"/>
      <c r="E128" s="14">
        <v>8</v>
      </c>
      <c r="F128" s="16"/>
      <c r="G128" s="16"/>
    </row>
    <row r="129" ht="19.7" customHeight="1" spans="1:7">
      <c r="A129" s="12">
        <v>2040610</v>
      </c>
      <c r="B129" s="17" t="s">
        <v>125</v>
      </c>
      <c r="C129" s="14">
        <v>61</v>
      </c>
      <c r="D129" s="15">
        <v>50</v>
      </c>
      <c r="E129" s="14">
        <v>53</v>
      </c>
      <c r="F129" s="16">
        <f t="shared" ref="F129:F136" si="28">E129/D129*100%</f>
        <v>1.06</v>
      </c>
      <c r="G129" s="16">
        <f t="shared" ref="G129:G136" si="29">(E129/C129-1)*100%</f>
        <v>-0.131147540983607</v>
      </c>
    </row>
    <row r="130" ht="19.7" customHeight="1" spans="1:7">
      <c r="A130" s="12" t="s">
        <v>123</v>
      </c>
      <c r="B130" s="17" t="s">
        <v>124</v>
      </c>
      <c r="C130" s="14"/>
      <c r="D130" s="15"/>
      <c r="E130" s="14">
        <v>6</v>
      </c>
      <c r="F130" s="16"/>
      <c r="G130" s="16"/>
    </row>
    <row r="131" ht="19.7" customHeight="1" spans="1:7">
      <c r="A131" s="12">
        <v>2040699</v>
      </c>
      <c r="B131" s="17" t="s">
        <v>126</v>
      </c>
      <c r="C131" s="14">
        <v>530</v>
      </c>
      <c r="D131" s="15">
        <v>500</v>
      </c>
      <c r="E131" s="14">
        <v>628</v>
      </c>
      <c r="F131" s="16">
        <f t="shared" si="28"/>
        <v>1.256</v>
      </c>
      <c r="G131" s="16">
        <f t="shared" si="29"/>
        <v>0.184905660377358</v>
      </c>
    </row>
    <row r="132" ht="19.7" customHeight="1" spans="1:7">
      <c r="A132" s="12">
        <v>20499</v>
      </c>
      <c r="B132" s="13" t="s">
        <v>127</v>
      </c>
      <c r="C132" s="14">
        <v>2056</v>
      </c>
      <c r="D132" s="15">
        <v>880</v>
      </c>
      <c r="E132" s="14">
        <v>1929</v>
      </c>
      <c r="F132" s="16">
        <f t="shared" si="28"/>
        <v>2.19204545454545</v>
      </c>
      <c r="G132" s="16">
        <f t="shared" si="29"/>
        <v>-0.0617704280155642</v>
      </c>
    </row>
    <row r="133" ht="19.7" customHeight="1" spans="1:7">
      <c r="A133" s="12">
        <v>2049999</v>
      </c>
      <c r="B133" s="17" t="s">
        <v>128</v>
      </c>
      <c r="C133" s="14">
        <v>2056</v>
      </c>
      <c r="D133" s="15">
        <v>880</v>
      </c>
      <c r="E133" s="14">
        <v>1929</v>
      </c>
      <c r="F133" s="16">
        <f t="shared" si="28"/>
        <v>2.19204545454545</v>
      </c>
      <c r="G133" s="16">
        <f t="shared" si="29"/>
        <v>-0.0617704280155642</v>
      </c>
    </row>
    <row r="134" ht="19.7" customHeight="1" spans="1:7">
      <c r="A134" s="12" t="s">
        <v>129</v>
      </c>
      <c r="B134" s="13" t="s">
        <v>130</v>
      </c>
      <c r="C134" s="14">
        <v>180157</v>
      </c>
      <c r="D134" s="15">
        <f>D135+D140+D146+D149+D151+D154+D159</f>
        <v>181426</v>
      </c>
      <c r="E134" s="15">
        <f>E135+E140+E146+E149+E151+E154+E159</f>
        <v>181560</v>
      </c>
      <c r="F134" s="16">
        <f t="shared" si="28"/>
        <v>1.00073859314541</v>
      </c>
      <c r="G134" s="16">
        <f t="shared" si="29"/>
        <v>0.00778765188141461</v>
      </c>
    </row>
    <row r="135" ht="19.7" customHeight="1" spans="1:7">
      <c r="A135" s="12" t="s">
        <v>131</v>
      </c>
      <c r="B135" s="13" t="s">
        <v>132</v>
      </c>
      <c r="C135" s="14">
        <v>755</v>
      </c>
      <c r="D135" s="15">
        <v>1100</v>
      </c>
      <c r="E135" s="14">
        <v>648</v>
      </c>
      <c r="F135" s="16">
        <f t="shared" si="28"/>
        <v>0.589090909090909</v>
      </c>
      <c r="G135" s="16">
        <f t="shared" si="29"/>
        <v>-0.141721854304636</v>
      </c>
    </row>
    <row r="136" ht="19.7" customHeight="1" spans="1:7">
      <c r="A136" s="12" t="s">
        <v>133</v>
      </c>
      <c r="B136" s="17" t="s">
        <v>13</v>
      </c>
      <c r="C136" s="14">
        <v>755</v>
      </c>
      <c r="D136" s="15">
        <v>1100</v>
      </c>
      <c r="E136" s="14">
        <v>228</v>
      </c>
      <c r="F136" s="16">
        <f t="shared" si="28"/>
        <v>0.207272727272727</v>
      </c>
      <c r="G136" s="16">
        <f t="shared" si="29"/>
        <v>-0.698013245033113</v>
      </c>
    </row>
    <row r="137" ht="19.7" customHeight="1" spans="1:7">
      <c r="A137" s="12" t="s">
        <v>134</v>
      </c>
      <c r="B137" s="17" t="s">
        <v>15</v>
      </c>
      <c r="C137" s="14"/>
      <c r="D137" s="15"/>
      <c r="E137" s="14">
        <v>197</v>
      </c>
      <c r="F137" s="16"/>
      <c r="G137" s="16"/>
    </row>
    <row r="138" ht="19.7" customHeight="1" spans="1:7">
      <c r="A138" s="12" t="s">
        <v>135</v>
      </c>
      <c r="B138" s="17" t="s">
        <v>17</v>
      </c>
      <c r="C138" s="14"/>
      <c r="D138" s="15"/>
      <c r="E138" s="14">
        <v>1</v>
      </c>
      <c r="F138" s="16"/>
      <c r="G138" s="16"/>
    </row>
    <row r="139" ht="19.7" customHeight="1" spans="1:7">
      <c r="A139" s="12" t="s">
        <v>136</v>
      </c>
      <c r="B139" s="17" t="s">
        <v>137</v>
      </c>
      <c r="C139" s="14"/>
      <c r="D139" s="15"/>
      <c r="E139" s="14">
        <v>222</v>
      </c>
      <c r="F139" s="16"/>
      <c r="G139" s="16"/>
    </row>
    <row r="140" ht="19.7" customHeight="1" spans="1:7">
      <c r="A140" s="12">
        <v>20502</v>
      </c>
      <c r="B140" s="13" t="s">
        <v>138</v>
      </c>
      <c r="C140" s="14">
        <v>169801</v>
      </c>
      <c r="D140" s="15">
        <f>SUM(D141:D145)</f>
        <v>170500</v>
      </c>
      <c r="E140" s="15">
        <f>SUM(E141:E145)</f>
        <v>171967</v>
      </c>
      <c r="F140" s="16">
        <f t="shared" ref="F140:F147" si="30">E140/D140*100%</f>
        <v>1.00860410557185</v>
      </c>
      <c r="G140" s="16">
        <f t="shared" ref="G140:G144" si="31">(E140/C140-1)*100%</f>
        <v>0.0127561086212684</v>
      </c>
    </row>
    <row r="141" ht="19.7" customHeight="1" spans="1:7">
      <c r="A141" s="12" t="s">
        <v>139</v>
      </c>
      <c r="B141" s="17" t="s">
        <v>140</v>
      </c>
      <c r="C141" s="14">
        <v>18211</v>
      </c>
      <c r="D141" s="15">
        <v>13000</v>
      </c>
      <c r="E141" s="14">
        <v>18225</v>
      </c>
      <c r="F141" s="16">
        <f t="shared" si="30"/>
        <v>1.40192307692308</v>
      </c>
      <c r="G141" s="16">
        <f t="shared" si="31"/>
        <v>0.00076876613036081</v>
      </c>
    </row>
    <row r="142" ht="19.7" customHeight="1" spans="1:7">
      <c r="A142" s="12" t="s">
        <v>141</v>
      </c>
      <c r="B142" s="17" t="s">
        <v>142</v>
      </c>
      <c r="C142" s="14">
        <v>80654</v>
      </c>
      <c r="D142" s="15">
        <v>83050</v>
      </c>
      <c r="E142" s="14">
        <v>80547</v>
      </c>
      <c r="F142" s="16">
        <f t="shared" si="30"/>
        <v>0.969861529199278</v>
      </c>
      <c r="G142" s="16">
        <f t="shared" si="31"/>
        <v>-0.001326654598656</v>
      </c>
    </row>
    <row r="143" ht="19.7" customHeight="1" spans="1:7">
      <c r="A143" s="12" t="s">
        <v>143</v>
      </c>
      <c r="B143" s="17" t="s">
        <v>144</v>
      </c>
      <c r="C143" s="14">
        <v>52386</v>
      </c>
      <c r="D143" s="15">
        <v>58900</v>
      </c>
      <c r="E143" s="14">
        <v>53431</v>
      </c>
      <c r="F143" s="16">
        <f t="shared" si="30"/>
        <v>0.907147707979627</v>
      </c>
      <c r="G143" s="16">
        <f t="shared" si="31"/>
        <v>0.0199480777306915</v>
      </c>
    </row>
    <row r="144" ht="19.7" customHeight="1" spans="1:7">
      <c r="A144" s="12" t="s">
        <v>145</v>
      </c>
      <c r="B144" s="17" t="s">
        <v>146</v>
      </c>
      <c r="C144" s="14">
        <v>18550</v>
      </c>
      <c r="D144" s="15">
        <v>15410</v>
      </c>
      <c r="E144" s="14">
        <v>19748</v>
      </c>
      <c r="F144" s="16">
        <f t="shared" si="30"/>
        <v>1.28150551589877</v>
      </c>
      <c r="G144" s="16">
        <f t="shared" si="31"/>
        <v>0.0645822102425877</v>
      </c>
    </row>
    <row r="145" ht="19.7" customHeight="1" spans="1:7">
      <c r="A145" s="12">
        <v>2050299</v>
      </c>
      <c r="B145" s="17" t="s">
        <v>147</v>
      </c>
      <c r="C145" s="14"/>
      <c r="D145" s="15">
        <v>140</v>
      </c>
      <c r="E145" s="14">
        <v>16</v>
      </c>
      <c r="F145" s="16">
        <f t="shared" si="30"/>
        <v>0.114285714285714</v>
      </c>
      <c r="G145" s="16"/>
    </row>
    <row r="146" ht="19.7" customHeight="1" spans="1:7">
      <c r="A146" s="12">
        <v>20503</v>
      </c>
      <c r="B146" s="13" t="s">
        <v>148</v>
      </c>
      <c r="C146" s="14">
        <v>4530</v>
      </c>
      <c r="D146" s="15">
        <v>3900</v>
      </c>
      <c r="E146" s="14">
        <v>4688</v>
      </c>
      <c r="F146" s="16">
        <f t="shared" si="30"/>
        <v>1.20205128205128</v>
      </c>
      <c r="G146" s="16">
        <f t="shared" ref="G146:G152" si="32">(E146/C146-1)*100%</f>
        <v>0.0348785871964681</v>
      </c>
    </row>
    <row r="147" ht="19.7" customHeight="1" spans="1:7">
      <c r="A147" s="12" t="s">
        <v>149</v>
      </c>
      <c r="B147" s="18" t="s">
        <v>150</v>
      </c>
      <c r="C147" s="14">
        <v>4530</v>
      </c>
      <c r="D147" s="15">
        <v>3900</v>
      </c>
      <c r="E147" s="14">
        <v>4585</v>
      </c>
      <c r="F147" s="16">
        <f t="shared" si="30"/>
        <v>1.17564102564103</v>
      </c>
      <c r="G147" s="16">
        <f t="shared" si="32"/>
        <v>0.0121412803532008</v>
      </c>
    </row>
    <row r="148" ht="19.7" customHeight="1" spans="1:7">
      <c r="A148" s="12" t="s">
        <v>151</v>
      </c>
      <c r="B148" s="18" t="s">
        <v>152</v>
      </c>
      <c r="C148" s="14"/>
      <c r="D148" s="15"/>
      <c r="E148" s="14">
        <v>103</v>
      </c>
      <c r="F148" s="16"/>
      <c r="G148" s="16"/>
    </row>
    <row r="149" ht="19.7" customHeight="1" spans="1:7">
      <c r="A149" s="12" t="s">
        <v>153</v>
      </c>
      <c r="B149" s="13" t="s">
        <v>154</v>
      </c>
      <c r="C149" s="14">
        <v>1396</v>
      </c>
      <c r="D149" s="15">
        <v>1200</v>
      </c>
      <c r="E149" s="14">
        <v>478</v>
      </c>
      <c r="F149" s="16">
        <f t="shared" ref="F149:F152" si="33">E149/D149*100%</f>
        <v>0.398333333333333</v>
      </c>
      <c r="G149" s="16">
        <f t="shared" si="32"/>
        <v>-0.657593123209169</v>
      </c>
    </row>
    <row r="150" ht="19.7" customHeight="1" spans="1:7">
      <c r="A150" s="12" t="s">
        <v>155</v>
      </c>
      <c r="B150" s="17" t="s">
        <v>156</v>
      </c>
      <c r="C150" s="14">
        <v>1396</v>
      </c>
      <c r="D150" s="15">
        <v>1200</v>
      </c>
      <c r="E150" s="14">
        <v>478</v>
      </c>
      <c r="F150" s="16">
        <f t="shared" si="33"/>
        <v>0.398333333333333</v>
      </c>
      <c r="G150" s="16">
        <f t="shared" si="32"/>
        <v>-0.657593123209169</v>
      </c>
    </row>
    <row r="151" ht="19.7" customHeight="1" spans="1:7">
      <c r="A151" s="12">
        <v>20508</v>
      </c>
      <c r="B151" s="13" t="s">
        <v>157</v>
      </c>
      <c r="C151" s="14">
        <v>350</v>
      </c>
      <c r="D151" s="15">
        <v>1180</v>
      </c>
      <c r="E151" s="14">
        <v>452</v>
      </c>
      <c r="F151" s="16">
        <f t="shared" si="33"/>
        <v>0.383050847457627</v>
      </c>
      <c r="G151" s="16">
        <f t="shared" si="32"/>
        <v>0.291428571428571</v>
      </c>
    </row>
    <row r="152" ht="19.7" customHeight="1" spans="1:7">
      <c r="A152" s="12" t="s">
        <v>158</v>
      </c>
      <c r="B152" s="17" t="s">
        <v>159</v>
      </c>
      <c r="C152" s="14">
        <v>350</v>
      </c>
      <c r="D152" s="15">
        <v>1180</v>
      </c>
      <c r="E152" s="14">
        <v>29</v>
      </c>
      <c r="F152" s="16">
        <f t="shared" si="33"/>
        <v>0.0245762711864407</v>
      </c>
      <c r="G152" s="16">
        <f t="shared" si="32"/>
        <v>-0.917142857142857</v>
      </c>
    </row>
    <row r="153" ht="19.7" customHeight="1" spans="1:7">
      <c r="A153" s="12">
        <v>2050802</v>
      </c>
      <c r="B153" s="18" t="s">
        <v>160</v>
      </c>
      <c r="C153" s="14"/>
      <c r="D153" s="15"/>
      <c r="E153" s="14">
        <v>423</v>
      </c>
      <c r="F153" s="16"/>
      <c r="G153" s="16"/>
    </row>
    <row r="154" ht="19.7" customHeight="1" spans="1:7">
      <c r="A154" s="12">
        <v>20509</v>
      </c>
      <c r="B154" s="13" t="s">
        <v>161</v>
      </c>
      <c r="C154" s="14">
        <v>3305</v>
      </c>
      <c r="D154" s="15">
        <f>SUM(D155:D158)</f>
        <v>3466</v>
      </c>
      <c r="E154" s="14">
        <v>3326</v>
      </c>
      <c r="F154" s="16">
        <f t="shared" ref="F154:F162" si="34">E154/D154*100%</f>
        <v>0.959607616849394</v>
      </c>
      <c r="G154" s="16">
        <f t="shared" ref="G154:G162" si="35">(E154/C154-1)*100%</f>
        <v>0.00635400907715589</v>
      </c>
    </row>
    <row r="155" ht="19.7" customHeight="1" spans="1:7">
      <c r="A155" s="12">
        <v>2050902</v>
      </c>
      <c r="B155" s="17" t="s">
        <v>162</v>
      </c>
      <c r="C155" s="14">
        <v>690</v>
      </c>
      <c r="D155" s="15">
        <v>770</v>
      </c>
      <c r="E155" s="14">
        <v>2073</v>
      </c>
      <c r="F155" s="16">
        <f t="shared" si="34"/>
        <v>2.69220779220779</v>
      </c>
      <c r="G155" s="16">
        <f t="shared" si="35"/>
        <v>2.00434782608696</v>
      </c>
    </row>
    <row r="156" ht="19.7" customHeight="1" spans="1:7">
      <c r="A156" s="12">
        <v>2050903</v>
      </c>
      <c r="B156" s="17" t="s">
        <v>163</v>
      </c>
      <c r="C156" s="14">
        <v>715</v>
      </c>
      <c r="D156" s="15">
        <v>770</v>
      </c>
      <c r="E156" s="14"/>
      <c r="F156" s="16">
        <f t="shared" si="34"/>
        <v>0</v>
      </c>
      <c r="G156" s="16">
        <f t="shared" si="35"/>
        <v>-1</v>
      </c>
    </row>
    <row r="157" ht="19.7" customHeight="1" spans="1:7">
      <c r="A157" s="12" t="s">
        <v>164</v>
      </c>
      <c r="B157" s="17" t="s">
        <v>165</v>
      </c>
      <c r="C157" s="14">
        <v>1070</v>
      </c>
      <c r="D157" s="15">
        <v>1000</v>
      </c>
      <c r="E157" s="14">
        <v>1253</v>
      </c>
      <c r="F157" s="16">
        <f t="shared" si="34"/>
        <v>1.253</v>
      </c>
      <c r="G157" s="16">
        <f t="shared" si="35"/>
        <v>0.171028037383178</v>
      </c>
    </row>
    <row r="158" ht="19.7" customHeight="1" spans="1:7">
      <c r="A158" s="12" t="s">
        <v>166</v>
      </c>
      <c r="B158" s="17" t="s">
        <v>167</v>
      </c>
      <c r="C158" s="14">
        <v>830</v>
      </c>
      <c r="D158" s="15">
        <v>926</v>
      </c>
      <c r="E158" s="14"/>
      <c r="F158" s="16">
        <f t="shared" si="34"/>
        <v>0</v>
      </c>
      <c r="G158" s="16">
        <f t="shared" si="35"/>
        <v>-1</v>
      </c>
    </row>
    <row r="159" ht="19.7" customHeight="1" spans="1:7">
      <c r="A159" s="12" t="s">
        <v>168</v>
      </c>
      <c r="B159" s="13" t="s">
        <v>169</v>
      </c>
      <c r="C159" s="14">
        <v>20</v>
      </c>
      <c r="D159" s="15">
        <v>80</v>
      </c>
      <c r="E159" s="14">
        <v>1</v>
      </c>
      <c r="F159" s="16">
        <f t="shared" si="34"/>
        <v>0.0125</v>
      </c>
      <c r="G159" s="16">
        <f t="shared" si="35"/>
        <v>-0.95</v>
      </c>
    </row>
    <row r="160" ht="19.7" customHeight="1" spans="1:7">
      <c r="A160" s="12" t="s">
        <v>170</v>
      </c>
      <c r="B160" s="17" t="s">
        <v>171</v>
      </c>
      <c r="C160" s="14">
        <v>20</v>
      </c>
      <c r="D160" s="15">
        <v>80</v>
      </c>
      <c r="E160" s="14">
        <v>1</v>
      </c>
      <c r="F160" s="16">
        <f t="shared" si="34"/>
        <v>0.0125</v>
      </c>
      <c r="G160" s="16">
        <f t="shared" si="35"/>
        <v>-0.95</v>
      </c>
    </row>
    <row r="161" ht="19.7" customHeight="1" spans="1:7">
      <c r="A161" s="12" t="s">
        <v>172</v>
      </c>
      <c r="B161" s="13" t="s">
        <v>173</v>
      </c>
      <c r="C161" s="14">
        <v>13800</v>
      </c>
      <c r="D161" s="15">
        <f>D162+D169+D173</f>
        <v>13980</v>
      </c>
      <c r="E161" s="15">
        <f>E162+E169+E167+E165+E173</f>
        <v>15005</v>
      </c>
      <c r="F161" s="16">
        <f t="shared" si="34"/>
        <v>1.07331902718169</v>
      </c>
      <c r="G161" s="16">
        <f t="shared" si="35"/>
        <v>0.0873188405797101</v>
      </c>
    </row>
    <row r="162" ht="19.7" customHeight="1" spans="1:7">
      <c r="A162" s="12" t="s">
        <v>174</v>
      </c>
      <c r="B162" s="13" t="s">
        <v>175</v>
      </c>
      <c r="C162" s="14">
        <v>983</v>
      </c>
      <c r="D162" s="15">
        <f>SUM(D164)</f>
        <v>80</v>
      </c>
      <c r="E162" s="14">
        <v>233</v>
      </c>
      <c r="F162" s="16">
        <f t="shared" si="34"/>
        <v>2.9125</v>
      </c>
      <c r="G162" s="16">
        <f t="shared" si="35"/>
        <v>-0.762970498474059</v>
      </c>
    </row>
    <row r="163" ht="19.7" customHeight="1" spans="1:7">
      <c r="A163" s="12" t="s">
        <v>176</v>
      </c>
      <c r="B163" s="17" t="s">
        <v>177</v>
      </c>
      <c r="C163" s="14"/>
      <c r="D163" s="15"/>
      <c r="E163" s="14">
        <v>165</v>
      </c>
      <c r="F163" s="16"/>
      <c r="G163" s="16"/>
    </row>
    <row r="164" ht="19.7" customHeight="1" spans="1:7">
      <c r="A164" s="12" t="s">
        <v>178</v>
      </c>
      <c r="B164" s="17" t="s">
        <v>179</v>
      </c>
      <c r="C164" s="14">
        <v>983</v>
      </c>
      <c r="D164" s="15">
        <v>80</v>
      </c>
      <c r="E164" s="14">
        <v>68</v>
      </c>
      <c r="F164" s="16">
        <f>E164/D164*100%</f>
        <v>0.85</v>
      </c>
      <c r="G164" s="16">
        <f t="shared" ref="G164:G170" si="36">(E164/C164-1)*100%</f>
        <v>-0.930824008138352</v>
      </c>
    </row>
    <row r="165" ht="19.7" customHeight="1" spans="1:7">
      <c r="A165" s="12">
        <v>20604</v>
      </c>
      <c r="B165" s="13" t="s">
        <v>180</v>
      </c>
      <c r="C165" s="14">
        <v>51</v>
      </c>
      <c r="D165" s="15"/>
      <c r="E165" s="14">
        <v>138</v>
      </c>
      <c r="F165" s="16"/>
      <c r="G165" s="16">
        <f t="shared" si="36"/>
        <v>1.70588235294118</v>
      </c>
    </row>
    <row r="166" ht="19.7" customHeight="1" spans="1:7">
      <c r="A166" s="12">
        <v>2060499</v>
      </c>
      <c r="B166" s="17" t="s">
        <v>181</v>
      </c>
      <c r="C166" s="14">
        <v>51</v>
      </c>
      <c r="D166" s="15"/>
      <c r="E166" s="14">
        <v>138</v>
      </c>
      <c r="F166" s="16"/>
      <c r="G166" s="16">
        <f t="shared" si="36"/>
        <v>1.70588235294118</v>
      </c>
    </row>
    <row r="167" ht="19.7" customHeight="1" spans="1:7">
      <c r="A167" s="12">
        <v>20605</v>
      </c>
      <c r="B167" s="13" t="s">
        <v>182</v>
      </c>
      <c r="C167" s="14">
        <v>21</v>
      </c>
      <c r="D167" s="15"/>
      <c r="E167" s="14">
        <v>3</v>
      </c>
      <c r="F167" s="16"/>
      <c r="G167" s="16">
        <f t="shared" si="36"/>
        <v>-0.857142857142857</v>
      </c>
    </row>
    <row r="168" ht="19.7" customHeight="1" spans="1:7">
      <c r="A168" s="12">
        <v>2060599</v>
      </c>
      <c r="B168" s="17" t="s">
        <v>183</v>
      </c>
      <c r="C168" s="14">
        <v>21</v>
      </c>
      <c r="D168" s="15"/>
      <c r="E168" s="14">
        <v>3</v>
      </c>
      <c r="F168" s="16"/>
      <c r="G168" s="16">
        <f t="shared" si="36"/>
        <v>-0.857142857142857</v>
      </c>
    </row>
    <row r="169" ht="19.7" customHeight="1" spans="1:7">
      <c r="A169" s="12" t="s">
        <v>184</v>
      </c>
      <c r="B169" s="13" t="s">
        <v>185</v>
      </c>
      <c r="C169" s="14">
        <v>116</v>
      </c>
      <c r="D169" s="15">
        <v>100</v>
      </c>
      <c r="E169" s="14">
        <v>141</v>
      </c>
      <c r="F169" s="16">
        <f t="shared" ref="F169:F181" si="37">E169/D169*100%</f>
        <v>1.41</v>
      </c>
      <c r="G169" s="16">
        <f t="shared" si="36"/>
        <v>0.21551724137931</v>
      </c>
    </row>
    <row r="170" ht="19.7" customHeight="1" spans="1:7">
      <c r="A170" s="12" t="s">
        <v>186</v>
      </c>
      <c r="B170" s="17" t="s">
        <v>187</v>
      </c>
      <c r="C170" s="14">
        <v>60</v>
      </c>
      <c r="D170" s="15">
        <v>100</v>
      </c>
      <c r="E170" s="14">
        <v>62</v>
      </c>
      <c r="F170" s="16">
        <f t="shared" si="37"/>
        <v>0.62</v>
      </c>
      <c r="G170" s="16">
        <f t="shared" si="36"/>
        <v>0.0333333333333334</v>
      </c>
    </row>
    <row r="171" ht="19.7" customHeight="1" spans="1:7">
      <c r="A171" s="12" t="s">
        <v>188</v>
      </c>
      <c r="B171" s="17" t="s">
        <v>189</v>
      </c>
      <c r="C171" s="14"/>
      <c r="D171" s="15"/>
      <c r="E171" s="14">
        <v>62</v>
      </c>
      <c r="F171" s="16"/>
      <c r="G171" s="16"/>
    </row>
    <row r="172" ht="19.7" customHeight="1" spans="1:7">
      <c r="A172" s="12">
        <v>2060799</v>
      </c>
      <c r="B172" s="17" t="s">
        <v>190</v>
      </c>
      <c r="C172" s="14">
        <v>56</v>
      </c>
      <c r="D172" s="15"/>
      <c r="E172" s="14">
        <v>17</v>
      </c>
      <c r="F172" s="16"/>
      <c r="G172" s="16">
        <f t="shared" ref="G172:G179" si="38">(E172/C172-1)*100%</f>
        <v>-0.696428571428571</v>
      </c>
    </row>
    <row r="173" ht="19.7" customHeight="1" spans="1:7">
      <c r="A173" s="12">
        <v>20699</v>
      </c>
      <c r="B173" s="13" t="s">
        <v>191</v>
      </c>
      <c r="C173" s="14">
        <v>12629</v>
      </c>
      <c r="D173" s="15">
        <v>13800</v>
      </c>
      <c r="E173" s="14">
        <v>14490</v>
      </c>
      <c r="F173" s="16">
        <f t="shared" si="37"/>
        <v>1.05</v>
      </c>
      <c r="G173" s="16">
        <f t="shared" si="38"/>
        <v>0.147359252514055</v>
      </c>
    </row>
    <row r="174" ht="19.7" customHeight="1" spans="1:7">
      <c r="A174" s="12">
        <v>2069999</v>
      </c>
      <c r="B174" s="17" t="s">
        <v>192</v>
      </c>
      <c r="C174" s="14">
        <v>12629</v>
      </c>
      <c r="D174" s="15">
        <v>13800</v>
      </c>
      <c r="E174" s="14">
        <v>14490</v>
      </c>
      <c r="F174" s="16">
        <f t="shared" si="37"/>
        <v>1.05</v>
      </c>
      <c r="G174" s="16">
        <f t="shared" si="38"/>
        <v>0.147359252514055</v>
      </c>
    </row>
    <row r="175" ht="19.7" customHeight="1" spans="1:7">
      <c r="A175" s="12" t="s">
        <v>193</v>
      </c>
      <c r="B175" s="13" t="s">
        <v>194</v>
      </c>
      <c r="C175" s="14">
        <v>6296</v>
      </c>
      <c r="D175" s="15">
        <f>D176+D186+D190+D197+D204</f>
        <v>5791</v>
      </c>
      <c r="E175" s="15">
        <f>E176+E186+E190+E200+E197+E204</f>
        <v>4737</v>
      </c>
      <c r="F175" s="16">
        <f t="shared" si="37"/>
        <v>0.817993438093593</v>
      </c>
      <c r="G175" s="16">
        <f t="shared" si="38"/>
        <v>-0.247617534942821</v>
      </c>
    </row>
    <row r="176" ht="19.7" customHeight="1" spans="1:7">
      <c r="A176" s="12" t="s">
        <v>195</v>
      </c>
      <c r="B176" s="13" t="s">
        <v>196</v>
      </c>
      <c r="C176" s="14">
        <v>4575</v>
      </c>
      <c r="D176" s="15">
        <v>4105</v>
      </c>
      <c r="E176" s="14">
        <v>3348</v>
      </c>
      <c r="F176" s="16">
        <f t="shared" si="37"/>
        <v>0.815590742996346</v>
      </c>
      <c r="G176" s="16">
        <f t="shared" si="38"/>
        <v>-0.268196721311475</v>
      </c>
    </row>
    <row r="177" ht="19.7" customHeight="1" spans="1:7">
      <c r="A177" s="12" t="s">
        <v>197</v>
      </c>
      <c r="B177" s="17" t="s">
        <v>13</v>
      </c>
      <c r="C177" s="14">
        <v>260</v>
      </c>
      <c r="D177" s="15">
        <v>205</v>
      </c>
      <c r="E177" s="14">
        <v>225</v>
      </c>
      <c r="F177" s="16">
        <f t="shared" si="37"/>
        <v>1.09756097560976</v>
      </c>
      <c r="G177" s="16">
        <f t="shared" si="38"/>
        <v>-0.134615384615385</v>
      </c>
    </row>
    <row r="178" ht="19.7" customHeight="1" spans="1:7">
      <c r="A178" s="12" t="s">
        <v>198</v>
      </c>
      <c r="B178" s="17" t="s">
        <v>199</v>
      </c>
      <c r="C178" s="14">
        <v>131</v>
      </c>
      <c r="D178" s="15">
        <v>171</v>
      </c>
      <c r="E178" s="14">
        <v>107</v>
      </c>
      <c r="F178" s="16">
        <f t="shared" si="37"/>
        <v>0.625730994152047</v>
      </c>
      <c r="G178" s="16">
        <f t="shared" si="38"/>
        <v>-0.183206106870229</v>
      </c>
    </row>
    <row r="179" ht="19.7" customHeight="1" spans="1:7">
      <c r="A179" s="12" t="s">
        <v>200</v>
      </c>
      <c r="B179" s="17" t="s">
        <v>201</v>
      </c>
      <c r="C179" s="14">
        <v>881</v>
      </c>
      <c r="D179" s="15">
        <v>616</v>
      </c>
      <c r="E179" s="14">
        <v>1185</v>
      </c>
      <c r="F179" s="16">
        <f t="shared" si="37"/>
        <v>1.9237012987013</v>
      </c>
      <c r="G179" s="16">
        <f t="shared" si="38"/>
        <v>0.345062429057889</v>
      </c>
    </row>
    <row r="180" ht="19.7" customHeight="1" spans="1:7">
      <c r="A180" s="12" t="s">
        <v>202</v>
      </c>
      <c r="B180" s="17" t="s">
        <v>203</v>
      </c>
      <c r="C180" s="14"/>
      <c r="D180" s="15">
        <v>411</v>
      </c>
      <c r="E180" s="14"/>
      <c r="F180" s="16">
        <f t="shared" si="37"/>
        <v>0</v>
      </c>
      <c r="G180" s="16"/>
    </row>
    <row r="181" ht="19.7" customHeight="1" spans="1:7">
      <c r="A181" s="12" t="s">
        <v>204</v>
      </c>
      <c r="B181" s="17" t="s">
        <v>205</v>
      </c>
      <c r="C181" s="14">
        <v>279</v>
      </c>
      <c r="D181" s="15">
        <v>154</v>
      </c>
      <c r="E181" s="14">
        <v>427</v>
      </c>
      <c r="F181" s="16">
        <f t="shared" si="37"/>
        <v>2.77272727272727</v>
      </c>
      <c r="G181" s="16">
        <f t="shared" ref="G181:G188" si="39">(E181/C181-1)*100%</f>
        <v>0.530465949820788</v>
      </c>
    </row>
    <row r="182" ht="19.7" customHeight="1" spans="1:7">
      <c r="A182" s="12" t="s">
        <v>206</v>
      </c>
      <c r="B182" s="17" t="s">
        <v>207</v>
      </c>
      <c r="C182" s="14"/>
      <c r="D182" s="15"/>
      <c r="E182" s="14">
        <v>95</v>
      </c>
      <c r="F182" s="16"/>
      <c r="G182" s="16"/>
    </row>
    <row r="183" ht="19.7" customHeight="1" spans="1:7">
      <c r="A183" s="12" t="s">
        <v>208</v>
      </c>
      <c r="B183" s="17" t="s">
        <v>209</v>
      </c>
      <c r="C183" s="14">
        <v>131</v>
      </c>
      <c r="D183" s="15">
        <v>154</v>
      </c>
      <c r="E183" s="14">
        <v>170</v>
      </c>
      <c r="F183" s="16">
        <f t="shared" ref="F183:F186" si="40">E183/D183*100%</f>
        <v>1.1038961038961</v>
      </c>
      <c r="G183" s="16">
        <f t="shared" si="39"/>
        <v>0.297709923664122</v>
      </c>
    </row>
    <row r="184" ht="19.7" customHeight="1" spans="1:7">
      <c r="A184" s="12" t="s">
        <v>210</v>
      </c>
      <c r="B184" s="17" t="s">
        <v>211</v>
      </c>
      <c r="C184" s="14">
        <v>1044</v>
      </c>
      <c r="D184" s="15">
        <v>34</v>
      </c>
      <c r="E184" s="14">
        <v>17</v>
      </c>
      <c r="F184" s="16">
        <f t="shared" si="40"/>
        <v>0.5</v>
      </c>
      <c r="G184" s="16">
        <f t="shared" si="39"/>
        <v>-0.983716475095785</v>
      </c>
    </row>
    <row r="185" ht="19.7" customHeight="1" spans="1:7">
      <c r="A185" s="12" t="s">
        <v>212</v>
      </c>
      <c r="B185" s="17" t="s">
        <v>213</v>
      </c>
      <c r="C185" s="14">
        <v>1849</v>
      </c>
      <c r="D185" s="15">
        <v>2360</v>
      </c>
      <c r="E185" s="14">
        <v>1122</v>
      </c>
      <c r="F185" s="16">
        <f t="shared" si="40"/>
        <v>0.475423728813559</v>
      </c>
      <c r="G185" s="16">
        <f t="shared" si="39"/>
        <v>-0.393185505678745</v>
      </c>
    </row>
    <row r="186" ht="19.7" customHeight="1" spans="1:7">
      <c r="A186" s="12" t="s">
        <v>214</v>
      </c>
      <c r="B186" s="13" t="s">
        <v>215</v>
      </c>
      <c r="C186" s="14">
        <v>184</v>
      </c>
      <c r="D186" s="15">
        <v>274</v>
      </c>
      <c r="E186" s="14">
        <v>121</v>
      </c>
      <c r="F186" s="16">
        <f t="shared" si="40"/>
        <v>0.441605839416058</v>
      </c>
      <c r="G186" s="16">
        <f t="shared" si="39"/>
        <v>-0.342391304347826</v>
      </c>
    </row>
    <row r="187" ht="19.7" customHeight="1" spans="1:7">
      <c r="A187" s="12" t="s">
        <v>216</v>
      </c>
      <c r="B187" s="17" t="s">
        <v>217</v>
      </c>
      <c r="C187" s="14">
        <v>35</v>
      </c>
      <c r="D187" s="15"/>
      <c r="E187" s="14">
        <v>62</v>
      </c>
      <c r="F187" s="16"/>
      <c r="G187" s="16">
        <f t="shared" si="39"/>
        <v>0.771428571428571</v>
      </c>
    </row>
    <row r="188" ht="19.7" customHeight="1" spans="1:7">
      <c r="A188" s="12" t="s">
        <v>218</v>
      </c>
      <c r="B188" s="17" t="s">
        <v>219</v>
      </c>
      <c r="C188" s="14">
        <v>149</v>
      </c>
      <c r="D188" s="15">
        <v>274</v>
      </c>
      <c r="E188" s="14">
        <v>38</v>
      </c>
      <c r="F188" s="16">
        <f t="shared" ref="F188:F191" si="41">E188/D188*100%</f>
        <v>0.138686131386861</v>
      </c>
      <c r="G188" s="16">
        <f t="shared" si="39"/>
        <v>-0.74496644295302</v>
      </c>
    </row>
    <row r="189" ht="19.7" customHeight="1" spans="1:7">
      <c r="A189" s="12" t="s">
        <v>220</v>
      </c>
      <c r="B189" s="17" t="s">
        <v>221</v>
      </c>
      <c r="C189" s="14"/>
      <c r="D189" s="15"/>
      <c r="E189" s="14">
        <v>21</v>
      </c>
      <c r="F189" s="16"/>
      <c r="G189" s="16"/>
    </row>
    <row r="190" ht="19.7" customHeight="1" spans="1:7">
      <c r="A190" s="12" t="s">
        <v>222</v>
      </c>
      <c r="B190" s="13" t="s">
        <v>223</v>
      </c>
      <c r="C190" s="14">
        <v>84</v>
      </c>
      <c r="D190" s="15">
        <v>222</v>
      </c>
      <c r="E190" s="14">
        <v>119</v>
      </c>
      <c r="F190" s="16">
        <f t="shared" si="41"/>
        <v>0.536036036036036</v>
      </c>
      <c r="G190" s="16">
        <f t="shared" ref="G190:G194" si="42">(E190/C190-1)*100%</f>
        <v>0.416666666666667</v>
      </c>
    </row>
    <row r="191" ht="19.7" customHeight="1" spans="1:7">
      <c r="A191" s="12" t="s">
        <v>224</v>
      </c>
      <c r="B191" s="17" t="s">
        <v>13</v>
      </c>
      <c r="C191" s="14">
        <v>6</v>
      </c>
      <c r="D191" s="15">
        <v>79</v>
      </c>
      <c r="E191" s="14"/>
      <c r="F191" s="16">
        <f t="shared" si="41"/>
        <v>0</v>
      </c>
      <c r="G191" s="16">
        <f t="shared" si="42"/>
        <v>-1</v>
      </c>
    </row>
    <row r="192" ht="19.7" customHeight="1" spans="1:7">
      <c r="A192" s="12" t="s">
        <v>225</v>
      </c>
      <c r="B192" s="17" t="s">
        <v>226</v>
      </c>
      <c r="C192" s="14"/>
      <c r="D192" s="15"/>
      <c r="E192" s="14">
        <v>1</v>
      </c>
      <c r="F192" s="16"/>
      <c r="G192" s="16"/>
    </row>
    <row r="193" ht="19.7" customHeight="1" spans="1:7">
      <c r="A193" s="12" t="s">
        <v>227</v>
      </c>
      <c r="B193" s="17" t="s">
        <v>228</v>
      </c>
      <c r="C193" s="14"/>
      <c r="D193" s="15"/>
      <c r="E193" s="14">
        <v>9</v>
      </c>
      <c r="F193" s="16"/>
      <c r="G193" s="16"/>
    </row>
    <row r="194" ht="19.7" customHeight="1" spans="1:7">
      <c r="A194" s="12" t="s">
        <v>229</v>
      </c>
      <c r="B194" s="17" t="s">
        <v>230</v>
      </c>
      <c r="C194" s="14">
        <v>38</v>
      </c>
      <c r="D194" s="15">
        <v>17</v>
      </c>
      <c r="E194" s="14">
        <v>90</v>
      </c>
      <c r="F194" s="16">
        <f t="shared" ref="F194:F199" si="43">E194/D194*100%</f>
        <v>5.29411764705882</v>
      </c>
      <c r="G194" s="16">
        <f t="shared" si="42"/>
        <v>1.36842105263158</v>
      </c>
    </row>
    <row r="195" ht="19.7" customHeight="1" spans="1:7">
      <c r="A195" s="12" t="s">
        <v>231</v>
      </c>
      <c r="B195" s="17" t="s">
        <v>232</v>
      </c>
      <c r="C195" s="14"/>
      <c r="D195" s="15">
        <v>120</v>
      </c>
      <c r="E195" s="14">
        <v>7</v>
      </c>
      <c r="F195" s="16">
        <f t="shared" si="43"/>
        <v>0.0583333333333333</v>
      </c>
      <c r="G195" s="16"/>
    </row>
    <row r="196" ht="19.7" customHeight="1" spans="1:7">
      <c r="A196" s="12" t="s">
        <v>233</v>
      </c>
      <c r="B196" s="17" t="s">
        <v>234</v>
      </c>
      <c r="C196" s="14">
        <v>40</v>
      </c>
      <c r="D196" s="15">
        <v>6</v>
      </c>
      <c r="E196" s="14">
        <v>12</v>
      </c>
      <c r="F196" s="16">
        <f t="shared" si="43"/>
        <v>2</v>
      </c>
      <c r="G196" s="16">
        <f t="shared" ref="G196:G210" si="44">(E196/C196-1)*100%</f>
        <v>-0.7</v>
      </c>
    </row>
    <row r="197" ht="19.7" customHeight="1" spans="1:7">
      <c r="A197" s="12" t="s">
        <v>235</v>
      </c>
      <c r="B197" s="13" t="s">
        <v>236</v>
      </c>
      <c r="C197" s="14">
        <v>331</v>
      </c>
      <c r="D197" s="15">
        <f>SUM(D198:D199)</f>
        <v>250</v>
      </c>
      <c r="E197" s="14">
        <v>480</v>
      </c>
      <c r="F197" s="16">
        <f t="shared" si="43"/>
        <v>1.92</v>
      </c>
      <c r="G197" s="16">
        <f t="shared" si="44"/>
        <v>0.450151057401813</v>
      </c>
    </row>
    <row r="198" ht="19.7" customHeight="1" spans="1:7">
      <c r="A198" s="12" t="s">
        <v>237</v>
      </c>
      <c r="B198" s="17" t="s">
        <v>238</v>
      </c>
      <c r="C198" s="14">
        <v>16</v>
      </c>
      <c r="D198" s="15">
        <v>50</v>
      </c>
      <c r="E198" s="14"/>
      <c r="F198" s="16">
        <f t="shared" si="43"/>
        <v>0</v>
      </c>
      <c r="G198" s="16">
        <f t="shared" si="44"/>
        <v>-1</v>
      </c>
    </row>
    <row r="199" ht="19.7" customHeight="1" spans="1:7">
      <c r="A199" s="12" t="s">
        <v>239</v>
      </c>
      <c r="B199" s="17" t="s">
        <v>240</v>
      </c>
      <c r="C199" s="14">
        <v>315</v>
      </c>
      <c r="D199" s="15">
        <v>200</v>
      </c>
      <c r="E199" s="14">
        <v>480</v>
      </c>
      <c r="F199" s="16">
        <f t="shared" si="43"/>
        <v>2.4</v>
      </c>
      <c r="G199" s="16">
        <f t="shared" si="44"/>
        <v>0.523809523809524</v>
      </c>
    </row>
    <row r="200" ht="19.7" customHeight="1" spans="1:7">
      <c r="A200" s="12" t="s">
        <v>241</v>
      </c>
      <c r="B200" s="13" t="s">
        <v>242</v>
      </c>
      <c r="C200" s="14">
        <v>637</v>
      </c>
      <c r="D200" s="15"/>
      <c r="E200" s="14">
        <v>277</v>
      </c>
      <c r="F200" s="16"/>
      <c r="G200" s="16">
        <f t="shared" si="44"/>
        <v>-0.565149136577708</v>
      </c>
    </row>
    <row r="201" ht="19.7" customHeight="1" spans="1:7">
      <c r="A201" s="12" t="s">
        <v>243</v>
      </c>
      <c r="B201" s="17" t="s">
        <v>13</v>
      </c>
      <c r="C201" s="14">
        <v>10</v>
      </c>
      <c r="D201" s="15"/>
      <c r="E201" s="14">
        <v>2</v>
      </c>
      <c r="F201" s="16"/>
      <c r="G201" s="16">
        <f t="shared" si="44"/>
        <v>-0.8</v>
      </c>
    </row>
    <row r="202" ht="19.7" customHeight="1" spans="1:7">
      <c r="A202" s="12" t="s">
        <v>244</v>
      </c>
      <c r="B202" s="17" t="s">
        <v>245</v>
      </c>
      <c r="C202" s="14">
        <v>35</v>
      </c>
      <c r="D202" s="15"/>
      <c r="E202" s="14">
        <v>13</v>
      </c>
      <c r="F202" s="16"/>
      <c r="G202" s="16">
        <f t="shared" si="44"/>
        <v>-0.628571428571429</v>
      </c>
    </row>
    <row r="203" ht="19.7" customHeight="1" spans="1:7">
      <c r="A203" s="12" t="s">
        <v>246</v>
      </c>
      <c r="B203" s="17" t="s">
        <v>247</v>
      </c>
      <c r="C203" s="14">
        <v>592</v>
      </c>
      <c r="D203" s="15"/>
      <c r="E203" s="14">
        <v>262</v>
      </c>
      <c r="F203" s="16"/>
      <c r="G203" s="16">
        <f t="shared" si="44"/>
        <v>-0.557432432432432</v>
      </c>
    </row>
    <row r="204" ht="19.7" customHeight="1" spans="1:7">
      <c r="A204" s="12">
        <v>20799</v>
      </c>
      <c r="B204" s="13" t="s">
        <v>248</v>
      </c>
      <c r="C204" s="14">
        <v>485</v>
      </c>
      <c r="D204" s="15">
        <v>940</v>
      </c>
      <c r="E204" s="14">
        <v>392</v>
      </c>
      <c r="F204" s="16">
        <f t="shared" ref="F204:F210" si="45">E204/D204*100%</f>
        <v>0.417021276595745</v>
      </c>
      <c r="G204" s="16">
        <f t="shared" si="44"/>
        <v>-0.191752577319588</v>
      </c>
    </row>
    <row r="205" ht="19.7" customHeight="1" spans="1:7">
      <c r="A205" s="12" t="s">
        <v>249</v>
      </c>
      <c r="B205" s="17" t="s">
        <v>250</v>
      </c>
      <c r="C205" s="14">
        <v>63</v>
      </c>
      <c r="D205" s="15"/>
      <c r="E205" s="14"/>
      <c r="F205" s="16"/>
      <c r="G205" s="16">
        <f t="shared" si="44"/>
        <v>-1</v>
      </c>
    </row>
    <row r="206" ht="19.7" customHeight="1" spans="1:7">
      <c r="A206" s="12" t="s">
        <v>251</v>
      </c>
      <c r="B206" s="17" t="s">
        <v>252</v>
      </c>
      <c r="C206" s="14">
        <v>422</v>
      </c>
      <c r="D206" s="15">
        <v>940</v>
      </c>
      <c r="E206" s="14">
        <v>392</v>
      </c>
      <c r="F206" s="16">
        <f t="shared" si="45"/>
        <v>0.417021276595745</v>
      </c>
      <c r="G206" s="16">
        <f t="shared" si="44"/>
        <v>-0.0710900473933649</v>
      </c>
    </row>
    <row r="207" ht="19.7" customHeight="1" spans="1:7">
      <c r="A207" s="12" t="s">
        <v>253</v>
      </c>
      <c r="B207" s="13" t="s">
        <v>254</v>
      </c>
      <c r="C207" s="14">
        <v>73562</v>
      </c>
      <c r="D207" s="15">
        <f>D208+D215+D220+D228+D234+D241+D248+D255+D261+D264+D267+D270+D273+D279+D286+D283</f>
        <v>77172</v>
      </c>
      <c r="E207" s="15">
        <f>E208+E215+E220+E228+E234+E241+E248+E255+E261+E264+E267+E270+E276+E273+E279+E286+E283</f>
        <v>99388</v>
      </c>
      <c r="F207" s="16">
        <f t="shared" si="45"/>
        <v>1.28787643186648</v>
      </c>
      <c r="G207" s="16">
        <f t="shared" si="44"/>
        <v>0.351078002229412</v>
      </c>
    </row>
    <row r="208" ht="19.7" customHeight="1" spans="1:7">
      <c r="A208" s="12" t="s">
        <v>255</v>
      </c>
      <c r="B208" s="13" t="s">
        <v>256</v>
      </c>
      <c r="C208" s="14">
        <v>1886</v>
      </c>
      <c r="D208" s="15">
        <v>1270</v>
      </c>
      <c r="E208" s="14">
        <v>2218</v>
      </c>
      <c r="F208" s="16">
        <f t="shared" si="45"/>
        <v>1.74645669291339</v>
      </c>
      <c r="G208" s="16">
        <f t="shared" si="44"/>
        <v>0.176033934252386</v>
      </c>
    </row>
    <row r="209" ht="19.7" customHeight="1" spans="1:7">
      <c r="A209" s="12" t="s">
        <v>257</v>
      </c>
      <c r="B209" s="17" t="s">
        <v>13</v>
      </c>
      <c r="C209" s="14">
        <v>405</v>
      </c>
      <c r="D209" s="15">
        <v>680</v>
      </c>
      <c r="E209" s="14">
        <v>396</v>
      </c>
      <c r="F209" s="16">
        <f t="shared" si="45"/>
        <v>0.582352941176471</v>
      </c>
      <c r="G209" s="16">
        <f t="shared" si="44"/>
        <v>-0.0222222222222223</v>
      </c>
    </row>
    <row r="210" ht="19.7" customHeight="1" spans="1:7">
      <c r="A210" s="12" t="s">
        <v>258</v>
      </c>
      <c r="B210" s="18" t="s">
        <v>15</v>
      </c>
      <c r="C210" s="14">
        <v>128</v>
      </c>
      <c r="D210" s="15">
        <v>75</v>
      </c>
      <c r="E210" s="14"/>
      <c r="F210" s="16">
        <f t="shared" si="45"/>
        <v>0</v>
      </c>
      <c r="G210" s="16">
        <f t="shared" si="44"/>
        <v>-1</v>
      </c>
    </row>
    <row r="211" ht="19.7" customHeight="1" spans="1:7">
      <c r="A211" s="12" t="s">
        <v>259</v>
      </c>
      <c r="B211" s="18" t="s">
        <v>17</v>
      </c>
      <c r="C211" s="14"/>
      <c r="D211" s="15"/>
      <c r="E211" s="14">
        <v>210</v>
      </c>
      <c r="F211" s="16"/>
      <c r="G211" s="16"/>
    </row>
    <row r="212" ht="19.7" customHeight="1" spans="1:7">
      <c r="A212" s="12" t="s">
        <v>260</v>
      </c>
      <c r="B212" s="17" t="s">
        <v>261</v>
      </c>
      <c r="C212" s="14">
        <v>281</v>
      </c>
      <c r="D212" s="15">
        <v>75</v>
      </c>
      <c r="E212" s="14">
        <v>294</v>
      </c>
      <c r="F212" s="16">
        <f t="shared" ref="F212:F216" si="46">E212/D212*100%</f>
        <v>3.92</v>
      </c>
      <c r="G212" s="16">
        <f t="shared" ref="G212:G216" si="47">(E212/C212-1)*100%</f>
        <v>0.0462633451957295</v>
      </c>
    </row>
    <row r="213" ht="19.7" customHeight="1" spans="1:7">
      <c r="A213" s="12" t="s">
        <v>262</v>
      </c>
      <c r="B213" s="17" t="s">
        <v>263</v>
      </c>
      <c r="C213" s="14">
        <v>758</v>
      </c>
      <c r="D213" s="15">
        <v>350</v>
      </c>
      <c r="E213" s="14">
        <v>668</v>
      </c>
      <c r="F213" s="16">
        <f t="shared" si="46"/>
        <v>1.90857142857143</v>
      </c>
      <c r="G213" s="16">
        <f t="shared" si="47"/>
        <v>-0.118733509234829</v>
      </c>
    </row>
    <row r="214" ht="19.7" customHeight="1" spans="1:7">
      <c r="A214" s="12" t="s">
        <v>264</v>
      </c>
      <c r="B214" s="17" t="s">
        <v>265</v>
      </c>
      <c r="C214" s="14">
        <v>314</v>
      </c>
      <c r="D214" s="15">
        <v>90</v>
      </c>
      <c r="E214" s="14">
        <v>650</v>
      </c>
      <c r="F214" s="16">
        <f t="shared" si="46"/>
        <v>7.22222222222222</v>
      </c>
      <c r="G214" s="16">
        <f t="shared" si="47"/>
        <v>1.07006369426752</v>
      </c>
    </row>
    <row r="215" ht="19.7" customHeight="1" spans="1:7">
      <c r="A215" s="12" t="s">
        <v>266</v>
      </c>
      <c r="B215" s="13" t="s">
        <v>267</v>
      </c>
      <c r="C215" s="14">
        <v>676</v>
      </c>
      <c r="D215" s="15">
        <f>SUM(D216:D219)</f>
        <v>650</v>
      </c>
      <c r="E215" s="14">
        <v>2743</v>
      </c>
      <c r="F215" s="16">
        <f t="shared" si="46"/>
        <v>4.22</v>
      </c>
      <c r="G215" s="16">
        <f t="shared" si="47"/>
        <v>3.05769230769231</v>
      </c>
    </row>
    <row r="216" ht="19.7" customHeight="1" spans="1:7">
      <c r="A216" s="12" t="s">
        <v>268</v>
      </c>
      <c r="B216" s="17" t="s">
        <v>13</v>
      </c>
      <c r="C216" s="14">
        <v>398</v>
      </c>
      <c r="D216" s="15">
        <v>450</v>
      </c>
      <c r="E216" s="14">
        <v>525</v>
      </c>
      <c r="F216" s="16">
        <f t="shared" si="46"/>
        <v>1.16666666666667</v>
      </c>
      <c r="G216" s="16">
        <f t="shared" si="47"/>
        <v>0.319095477386935</v>
      </c>
    </row>
    <row r="217" ht="19.7" customHeight="1" spans="1:7">
      <c r="A217" s="12" t="s">
        <v>269</v>
      </c>
      <c r="B217" s="17" t="s">
        <v>15</v>
      </c>
      <c r="C217" s="14"/>
      <c r="D217" s="15"/>
      <c r="E217" s="14">
        <v>60</v>
      </c>
      <c r="F217" s="16"/>
      <c r="G217" s="16"/>
    </row>
    <row r="218" ht="19.7" customHeight="1" spans="1:7">
      <c r="A218" s="12" t="s">
        <v>270</v>
      </c>
      <c r="B218" s="17" t="s">
        <v>271</v>
      </c>
      <c r="C218" s="14"/>
      <c r="D218" s="15"/>
      <c r="E218" s="14">
        <v>279</v>
      </c>
      <c r="F218" s="16"/>
      <c r="G218" s="16"/>
    </row>
    <row r="219" ht="19.7" customHeight="1" spans="1:7">
      <c r="A219" s="12" t="s">
        <v>272</v>
      </c>
      <c r="B219" s="17" t="s">
        <v>273</v>
      </c>
      <c r="C219" s="14">
        <v>278</v>
      </c>
      <c r="D219" s="15">
        <v>200</v>
      </c>
      <c r="E219" s="14">
        <v>1879</v>
      </c>
      <c r="F219" s="16">
        <f t="shared" ref="F219:F223" si="48">E219/D219*100%</f>
        <v>9.395</v>
      </c>
      <c r="G219" s="16">
        <f t="shared" ref="G219:G225" si="49">(E219/C219-1)*100%</f>
        <v>5.7589928057554</v>
      </c>
    </row>
    <row r="220" ht="19.7" customHeight="1" spans="1:7">
      <c r="A220" s="12" t="s">
        <v>274</v>
      </c>
      <c r="B220" s="13" t="s">
        <v>275</v>
      </c>
      <c r="C220" s="14">
        <v>14526</v>
      </c>
      <c r="D220" s="15">
        <f>SUM(D221:D225)</f>
        <v>32764</v>
      </c>
      <c r="E220" s="14">
        <v>15007</v>
      </c>
      <c r="F220" s="16">
        <f t="shared" si="48"/>
        <v>0.458033207178611</v>
      </c>
      <c r="G220" s="16">
        <f t="shared" si="49"/>
        <v>0.0331130386892469</v>
      </c>
    </row>
    <row r="221" ht="19.7" customHeight="1" spans="1:7">
      <c r="A221" s="12" t="s">
        <v>276</v>
      </c>
      <c r="B221" s="17" t="s">
        <v>277</v>
      </c>
      <c r="C221" s="14">
        <v>40</v>
      </c>
      <c r="D221" s="15"/>
      <c r="E221" s="14">
        <v>26</v>
      </c>
      <c r="F221" s="16"/>
      <c r="G221" s="16">
        <f t="shared" si="49"/>
        <v>-0.35</v>
      </c>
    </row>
    <row r="222" ht="19.7" customHeight="1" spans="1:7">
      <c r="A222" s="12" t="s">
        <v>278</v>
      </c>
      <c r="B222" s="17" t="s">
        <v>279</v>
      </c>
      <c r="C222" s="14">
        <v>172</v>
      </c>
      <c r="D222" s="15"/>
      <c r="E222" s="14">
        <v>52</v>
      </c>
      <c r="F222" s="16"/>
      <c r="G222" s="16">
        <f t="shared" si="49"/>
        <v>-0.697674418604651</v>
      </c>
    </row>
    <row r="223" ht="19.7" customHeight="1" spans="1:7">
      <c r="A223" s="12">
        <v>2080505</v>
      </c>
      <c r="B223" s="17" t="s">
        <v>280</v>
      </c>
      <c r="C223" s="14">
        <v>3827</v>
      </c>
      <c r="D223" s="15">
        <v>32764</v>
      </c>
      <c r="E223" s="14">
        <v>6481</v>
      </c>
      <c r="F223" s="16">
        <f t="shared" si="48"/>
        <v>0.197808570382127</v>
      </c>
      <c r="G223" s="16">
        <f t="shared" si="49"/>
        <v>0.693493598118631</v>
      </c>
    </row>
    <row r="224" ht="19.7" customHeight="1" spans="1:7">
      <c r="A224" s="12">
        <v>2080506</v>
      </c>
      <c r="B224" s="17" t="s">
        <v>281</v>
      </c>
      <c r="C224" s="14">
        <v>2024</v>
      </c>
      <c r="D224" s="15"/>
      <c r="E224" s="14">
        <v>2703</v>
      </c>
      <c r="F224" s="16"/>
      <c r="G224" s="16">
        <f t="shared" si="49"/>
        <v>0.335474308300395</v>
      </c>
    </row>
    <row r="225" ht="19.7" customHeight="1" spans="1:7">
      <c r="A225" s="12">
        <v>2080507</v>
      </c>
      <c r="B225" s="17" t="s">
        <v>282</v>
      </c>
      <c r="C225" s="14">
        <v>8362</v>
      </c>
      <c r="D225" s="15"/>
      <c r="E225" s="14">
        <v>5069</v>
      </c>
      <c r="F225" s="16"/>
      <c r="G225" s="16">
        <f t="shared" si="49"/>
        <v>-0.393805309734513</v>
      </c>
    </row>
    <row r="226" ht="19.7" customHeight="1" spans="1:7">
      <c r="A226" s="12" t="s">
        <v>283</v>
      </c>
      <c r="B226" s="17" t="s">
        <v>284</v>
      </c>
      <c r="C226" s="14"/>
      <c r="D226" s="15"/>
      <c r="E226" s="14">
        <v>113</v>
      </c>
      <c r="F226" s="16"/>
      <c r="G226" s="16"/>
    </row>
    <row r="227" ht="19.7" customHeight="1" spans="1:7">
      <c r="A227" s="12">
        <v>2080499</v>
      </c>
      <c r="B227" s="17" t="s">
        <v>285</v>
      </c>
      <c r="C227" s="14">
        <v>101</v>
      </c>
      <c r="D227" s="15"/>
      <c r="E227" s="14">
        <v>563</v>
      </c>
      <c r="F227" s="16"/>
      <c r="G227" s="16">
        <f t="shared" ref="G227:G230" si="50">(E227/C227-1)*100%</f>
        <v>4.57425742574257</v>
      </c>
    </row>
    <row r="228" ht="19.7" customHeight="1" spans="1:7">
      <c r="A228" s="12">
        <v>20807</v>
      </c>
      <c r="B228" s="13" t="s">
        <v>286</v>
      </c>
      <c r="C228" s="14">
        <v>794</v>
      </c>
      <c r="D228" s="15">
        <f>SUM(D230:D233)</f>
        <v>2410</v>
      </c>
      <c r="E228" s="14">
        <v>5973</v>
      </c>
      <c r="F228" s="16">
        <f>E228/D228*100%</f>
        <v>2.47842323651452</v>
      </c>
      <c r="G228" s="16">
        <f t="shared" si="50"/>
        <v>6.52267002518892</v>
      </c>
    </row>
    <row r="229" ht="19.7" customHeight="1" spans="1:7">
      <c r="A229" s="12" t="s">
        <v>287</v>
      </c>
      <c r="B229" s="17" t="s">
        <v>288</v>
      </c>
      <c r="C229" s="14"/>
      <c r="D229" s="15"/>
      <c r="E229" s="14">
        <v>520</v>
      </c>
      <c r="F229" s="16"/>
      <c r="G229" s="16"/>
    </row>
    <row r="230" ht="19.7" customHeight="1" spans="1:7">
      <c r="A230" s="12">
        <v>2080705</v>
      </c>
      <c r="B230" s="17" t="s">
        <v>289</v>
      </c>
      <c r="C230" s="14">
        <v>700</v>
      </c>
      <c r="D230" s="15"/>
      <c r="E230" s="14">
        <v>1310</v>
      </c>
      <c r="F230" s="16"/>
      <c r="G230" s="16">
        <f t="shared" si="50"/>
        <v>0.871428571428571</v>
      </c>
    </row>
    <row r="231" ht="19.7" customHeight="1" spans="1:7">
      <c r="A231" s="12" t="s">
        <v>290</v>
      </c>
      <c r="B231" s="17" t="s">
        <v>291</v>
      </c>
      <c r="C231" s="14"/>
      <c r="D231" s="15"/>
      <c r="E231" s="14">
        <v>2</v>
      </c>
      <c r="F231" s="16"/>
      <c r="G231" s="16"/>
    </row>
    <row r="232" ht="19.7" customHeight="1" spans="1:7">
      <c r="A232" s="12" t="s">
        <v>292</v>
      </c>
      <c r="B232" s="17" t="s">
        <v>293</v>
      </c>
      <c r="C232" s="14"/>
      <c r="D232" s="15"/>
      <c r="E232" s="14">
        <v>131</v>
      </c>
      <c r="F232" s="16"/>
      <c r="G232" s="16"/>
    </row>
    <row r="233" ht="19.7" customHeight="1" spans="1:7">
      <c r="A233" s="12">
        <v>2080799</v>
      </c>
      <c r="B233" s="17" t="s">
        <v>294</v>
      </c>
      <c r="C233" s="14">
        <v>94</v>
      </c>
      <c r="D233" s="15">
        <v>2410</v>
      </c>
      <c r="E233" s="14">
        <v>4010</v>
      </c>
      <c r="F233" s="16">
        <f t="shared" ref="F233:F237" si="51">E233/D233*100%</f>
        <v>1.66390041493776</v>
      </c>
      <c r="G233" s="16">
        <f t="shared" ref="G233:G235" si="52">(E233/C233-1)*100%</f>
        <v>41.6595744680851</v>
      </c>
    </row>
    <row r="234" ht="19.7" customHeight="1" spans="1:7">
      <c r="A234" s="12">
        <v>20808</v>
      </c>
      <c r="B234" s="13" t="s">
        <v>295</v>
      </c>
      <c r="C234" s="14">
        <v>11311</v>
      </c>
      <c r="D234" s="15">
        <f>SUM(D235:D240)</f>
        <v>1310</v>
      </c>
      <c r="E234" s="14">
        <v>11300</v>
      </c>
      <c r="F234" s="16">
        <f t="shared" si="51"/>
        <v>8.62595419847328</v>
      </c>
      <c r="G234" s="16">
        <f t="shared" si="52"/>
        <v>-0.00097250464149945</v>
      </c>
    </row>
    <row r="235" ht="19.7" customHeight="1" spans="1:7">
      <c r="A235" s="12">
        <v>2080801</v>
      </c>
      <c r="B235" s="17" t="s">
        <v>296</v>
      </c>
      <c r="C235" s="14">
        <v>2206</v>
      </c>
      <c r="D235" s="15">
        <v>700</v>
      </c>
      <c r="E235" s="14">
        <v>2388</v>
      </c>
      <c r="F235" s="16">
        <f t="shared" si="51"/>
        <v>3.41142857142857</v>
      </c>
      <c r="G235" s="16">
        <f t="shared" si="52"/>
        <v>0.0825022665457842</v>
      </c>
    </row>
    <row r="236" ht="19.7" customHeight="1" spans="1:7">
      <c r="A236" s="12" t="s">
        <v>297</v>
      </c>
      <c r="B236" s="17" t="s">
        <v>298</v>
      </c>
      <c r="C236" s="14"/>
      <c r="D236" s="15">
        <v>60</v>
      </c>
      <c r="E236" s="14">
        <v>7093</v>
      </c>
      <c r="F236" s="16">
        <f t="shared" si="51"/>
        <v>118.216666666667</v>
      </c>
      <c r="G236" s="16"/>
    </row>
    <row r="237" ht="19.7" customHeight="1" spans="1:7">
      <c r="A237" s="12">
        <v>2080805</v>
      </c>
      <c r="B237" s="17" t="s">
        <v>299</v>
      </c>
      <c r="C237" s="14">
        <v>1125</v>
      </c>
      <c r="D237" s="15">
        <v>50</v>
      </c>
      <c r="E237" s="14">
        <v>1262</v>
      </c>
      <c r="F237" s="16">
        <f t="shared" si="51"/>
        <v>25.24</v>
      </c>
      <c r="G237" s="16">
        <f t="shared" ref="G237:G242" si="53">(E237/C237-1)*100%</f>
        <v>0.121777777777778</v>
      </c>
    </row>
    <row r="238" ht="19.7" customHeight="1" spans="1:7">
      <c r="A238" s="12" t="s">
        <v>300</v>
      </c>
      <c r="B238" s="17" t="s">
        <v>301</v>
      </c>
      <c r="C238" s="14"/>
      <c r="D238" s="15"/>
      <c r="E238" s="14">
        <v>182</v>
      </c>
      <c r="F238" s="16"/>
      <c r="G238" s="16"/>
    </row>
    <row r="239" ht="19.7" customHeight="1" spans="1:7">
      <c r="A239" s="12" t="s">
        <v>302</v>
      </c>
      <c r="B239" s="17" t="s">
        <v>303</v>
      </c>
      <c r="C239" s="14"/>
      <c r="D239" s="15"/>
      <c r="E239" s="14">
        <v>142</v>
      </c>
      <c r="F239" s="16"/>
      <c r="G239" s="16"/>
    </row>
    <row r="240" ht="19.7" customHeight="1" spans="1:7">
      <c r="A240" s="12">
        <v>2080899</v>
      </c>
      <c r="B240" s="17" t="s">
        <v>304</v>
      </c>
      <c r="C240" s="14">
        <v>7980</v>
      </c>
      <c r="D240" s="15">
        <v>500</v>
      </c>
      <c r="E240" s="14">
        <v>233</v>
      </c>
      <c r="F240" s="16">
        <f t="shared" ref="F240:F242" si="54">E240/D240*100%</f>
        <v>0.466</v>
      </c>
      <c r="G240" s="16">
        <f t="shared" si="53"/>
        <v>-0.970802005012531</v>
      </c>
    </row>
    <row r="241" ht="19.7" customHeight="1" spans="1:7">
      <c r="A241" s="12">
        <v>20809</v>
      </c>
      <c r="B241" s="13" t="s">
        <v>305</v>
      </c>
      <c r="C241" s="14">
        <v>383</v>
      </c>
      <c r="D241" s="15">
        <f>SUM(D242:D247)</f>
        <v>280</v>
      </c>
      <c r="E241" s="14">
        <v>525</v>
      </c>
      <c r="F241" s="16">
        <f t="shared" si="54"/>
        <v>1.875</v>
      </c>
      <c r="G241" s="16">
        <f t="shared" si="53"/>
        <v>0.370757180156658</v>
      </c>
    </row>
    <row r="242" ht="19.7" customHeight="1" spans="1:7">
      <c r="A242" s="12">
        <v>2080901</v>
      </c>
      <c r="B242" s="17" t="s">
        <v>306</v>
      </c>
      <c r="C242" s="14">
        <v>334</v>
      </c>
      <c r="D242" s="15">
        <v>140</v>
      </c>
      <c r="E242" s="14">
        <v>456</v>
      </c>
      <c r="F242" s="16">
        <f t="shared" si="54"/>
        <v>3.25714285714286</v>
      </c>
      <c r="G242" s="16">
        <f t="shared" si="53"/>
        <v>0.365269461077844</v>
      </c>
    </row>
    <row r="243" ht="19.7" customHeight="1" spans="1:7">
      <c r="A243" s="12" t="s">
        <v>307</v>
      </c>
      <c r="B243" s="17" t="s">
        <v>308</v>
      </c>
      <c r="C243" s="14"/>
      <c r="D243" s="15"/>
      <c r="E243" s="14">
        <v>48</v>
      </c>
      <c r="F243" s="16"/>
      <c r="G243" s="16"/>
    </row>
    <row r="244" ht="19.7" customHeight="1" spans="1:7">
      <c r="A244" s="12" t="s">
        <v>309</v>
      </c>
      <c r="B244" s="17" t="s">
        <v>310</v>
      </c>
      <c r="C244" s="14"/>
      <c r="D244" s="15"/>
      <c r="E244" s="14">
        <v>8</v>
      </c>
      <c r="F244" s="16"/>
      <c r="G244" s="16"/>
    </row>
    <row r="245" ht="19.7" customHeight="1" spans="1:7">
      <c r="A245" s="12" t="s">
        <v>311</v>
      </c>
      <c r="B245" s="17" t="s">
        <v>312</v>
      </c>
      <c r="C245" s="14"/>
      <c r="D245" s="15"/>
      <c r="E245" s="14">
        <v>1</v>
      </c>
      <c r="F245" s="16"/>
      <c r="G245" s="16"/>
    </row>
    <row r="246" ht="19.7" customHeight="1" spans="1:7">
      <c r="A246" s="12" t="s">
        <v>313</v>
      </c>
      <c r="B246" s="17" t="s">
        <v>314</v>
      </c>
      <c r="C246" s="14"/>
      <c r="D246" s="15"/>
      <c r="E246" s="14">
        <v>10</v>
      </c>
      <c r="F246" s="16"/>
      <c r="G246" s="16"/>
    </row>
    <row r="247" ht="19.7" customHeight="1" spans="1:7">
      <c r="A247" s="12">
        <v>2080999</v>
      </c>
      <c r="B247" s="17" t="s">
        <v>315</v>
      </c>
      <c r="C247" s="14">
        <v>49</v>
      </c>
      <c r="D247" s="15">
        <v>140</v>
      </c>
      <c r="E247" s="14">
        <v>2</v>
      </c>
      <c r="F247" s="16">
        <f t="shared" ref="F247:F250" si="55">E247/D247*100%</f>
        <v>0.0142857142857143</v>
      </c>
      <c r="G247" s="16">
        <f t="shared" ref="G247:G257" si="56">(E247/C247-1)*100%</f>
        <v>-0.959183673469388</v>
      </c>
    </row>
    <row r="248" ht="19.7" customHeight="1" spans="1:7">
      <c r="A248" s="12">
        <v>20810</v>
      </c>
      <c r="B248" s="13" t="s">
        <v>316</v>
      </c>
      <c r="C248" s="14">
        <v>2919</v>
      </c>
      <c r="D248" s="15">
        <f>SUM(D249:D254)</f>
        <v>930</v>
      </c>
      <c r="E248" s="14">
        <v>3171</v>
      </c>
      <c r="F248" s="16">
        <f t="shared" si="55"/>
        <v>3.40967741935484</v>
      </c>
      <c r="G248" s="16">
        <f t="shared" si="56"/>
        <v>0.0863309352517985</v>
      </c>
    </row>
    <row r="249" ht="19.7" customHeight="1" spans="1:7">
      <c r="A249" s="12">
        <v>2081001</v>
      </c>
      <c r="B249" s="17" t="s">
        <v>317</v>
      </c>
      <c r="C249" s="14">
        <v>391</v>
      </c>
      <c r="D249" s="15">
        <v>30</v>
      </c>
      <c r="E249" s="14">
        <v>94</v>
      </c>
      <c r="F249" s="16">
        <f t="shared" si="55"/>
        <v>3.13333333333333</v>
      </c>
      <c r="G249" s="16">
        <f t="shared" si="56"/>
        <v>-0.759590792838875</v>
      </c>
    </row>
    <row r="250" ht="19.7" customHeight="1" spans="1:7">
      <c r="A250" s="12">
        <v>2081002</v>
      </c>
      <c r="B250" s="17" t="s">
        <v>318</v>
      </c>
      <c r="C250" s="14">
        <v>1674</v>
      </c>
      <c r="D250" s="15">
        <v>750</v>
      </c>
      <c r="E250" s="14">
        <v>1769</v>
      </c>
      <c r="F250" s="16">
        <f t="shared" si="55"/>
        <v>2.35866666666667</v>
      </c>
      <c r="G250" s="16">
        <f t="shared" si="56"/>
        <v>0.0567502986857826</v>
      </c>
    </row>
    <row r="251" ht="19.7" customHeight="1" spans="1:7">
      <c r="A251" s="12">
        <v>2081004</v>
      </c>
      <c r="B251" s="17" t="s">
        <v>319</v>
      </c>
      <c r="C251" s="14">
        <v>436</v>
      </c>
      <c r="D251" s="15"/>
      <c r="E251" s="14">
        <v>554</v>
      </c>
      <c r="F251" s="16"/>
      <c r="G251" s="16">
        <f t="shared" si="56"/>
        <v>0.270642201834862</v>
      </c>
    </row>
    <row r="252" ht="19.7" customHeight="1" spans="1:7">
      <c r="A252" s="12">
        <v>2081005</v>
      </c>
      <c r="B252" s="17" t="s">
        <v>320</v>
      </c>
      <c r="C252" s="14">
        <v>59</v>
      </c>
      <c r="D252" s="15">
        <v>50</v>
      </c>
      <c r="E252" s="14">
        <v>81</v>
      </c>
      <c r="F252" s="16">
        <f t="shared" ref="F252:F270" si="57">E252/D252*100%</f>
        <v>1.62</v>
      </c>
      <c r="G252" s="16">
        <f t="shared" si="56"/>
        <v>0.372881355932203</v>
      </c>
    </row>
    <row r="253" ht="19.7" customHeight="1" spans="1:7">
      <c r="A253" s="12">
        <v>2081006</v>
      </c>
      <c r="B253" s="17" t="s">
        <v>321</v>
      </c>
      <c r="C253" s="14">
        <v>235</v>
      </c>
      <c r="D253" s="15"/>
      <c r="E253" s="14">
        <v>389</v>
      </c>
      <c r="F253" s="16"/>
      <c r="G253" s="16">
        <f t="shared" si="56"/>
        <v>0.65531914893617</v>
      </c>
    </row>
    <row r="254" ht="19.7" customHeight="1" spans="1:7">
      <c r="A254" s="12">
        <v>2081099</v>
      </c>
      <c r="B254" s="17" t="s">
        <v>322</v>
      </c>
      <c r="C254" s="14">
        <v>124</v>
      </c>
      <c r="D254" s="15">
        <v>100</v>
      </c>
      <c r="E254" s="14">
        <v>284</v>
      </c>
      <c r="F254" s="16">
        <f t="shared" si="57"/>
        <v>2.84</v>
      </c>
      <c r="G254" s="16">
        <f t="shared" si="56"/>
        <v>1.29032258064516</v>
      </c>
    </row>
    <row r="255" ht="19.7" customHeight="1" spans="1:7">
      <c r="A255" s="12">
        <v>20811</v>
      </c>
      <c r="B255" s="13" t="s">
        <v>323</v>
      </c>
      <c r="C255" s="14">
        <v>2841</v>
      </c>
      <c r="D255" s="15">
        <f>SUM(D256:D260)</f>
        <v>1110</v>
      </c>
      <c r="E255" s="14">
        <v>3360</v>
      </c>
      <c r="F255" s="16">
        <f t="shared" si="57"/>
        <v>3.02702702702703</v>
      </c>
      <c r="G255" s="16">
        <f t="shared" si="56"/>
        <v>0.182682154171067</v>
      </c>
    </row>
    <row r="256" ht="19.7" customHeight="1" spans="1:7">
      <c r="A256" s="12">
        <v>2081101</v>
      </c>
      <c r="B256" s="17" t="s">
        <v>13</v>
      </c>
      <c r="C256" s="14">
        <v>166</v>
      </c>
      <c r="D256" s="15">
        <v>100</v>
      </c>
      <c r="E256" s="14">
        <v>158</v>
      </c>
      <c r="F256" s="16">
        <f t="shared" si="57"/>
        <v>1.58</v>
      </c>
      <c r="G256" s="16">
        <f t="shared" si="56"/>
        <v>-0.0481927710843374</v>
      </c>
    </row>
    <row r="257" ht="19.7" customHeight="1" spans="1:7">
      <c r="A257" s="12">
        <v>2081104</v>
      </c>
      <c r="B257" s="17" t="s">
        <v>324</v>
      </c>
      <c r="C257" s="14">
        <v>167</v>
      </c>
      <c r="D257" s="15">
        <v>200</v>
      </c>
      <c r="E257" s="14">
        <v>114</v>
      </c>
      <c r="F257" s="16">
        <f t="shared" si="57"/>
        <v>0.57</v>
      </c>
      <c r="G257" s="16">
        <f t="shared" si="56"/>
        <v>-0.317365269461078</v>
      </c>
    </row>
    <row r="258" ht="19.7" customHeight="1" spans="1:7">
      <c r="A258" s="12">
        <v>2081105</v>
      </c>
      <c r="B258" s="17" t="s">
        <v>325</v>
      </c>
      <c r="C258" s="14"/>
      <c r="D258" s="15">
        <v>80</v>
      </c>
      <c r="E258" s="14"/>
      <c r="F258" s="16">
        <f t="shared" si="57"/>
        <v>0</v>
      </c>
      <c r="G258" s="16"/>
    </row>
    <row r="259" ht="19.7" customHeight="1" spans="1:7">
      <c r="A259" s="12">
        <v>2081107</v>
      </c>
      <c r="B259" s="17" t="s">
        <v>326</v>
      </c>
      <c r="C259" s="14">
        <v>2067</v>
      </c>
      <c r="D259" s="15">
        <v>700</v>
      </c>
      <c r="E259" s="14">
        <v>2528</v>
      </c>
      <c r="F259" s="16">
        <f t="shared" si="57"/>
        <v>3.61142857142857</v>
      </c>
      <c r="G259" s="16">
        <f t="shared" ref="G259:G273" si="58">(E259/C259-1)*100%</f>
        <v>0.223028543783261</v>
      </c>
    </row>
    <row r="260" ht="19.7" customHeight="1" spans="1:7">
      <c r="A260" s="12">
        <v>2081199</v>
      </c>
      <c r="B260" s="17" t="s">
        <v>327</v>
      </c>
      <c r="C260" s="14">
        <v>441</v>
      </c>
      <c r="D260" s="15">
        <v>30</v>
      </c>
      <c r="E260" s="14">
        <v>560</v>
      </c>
      <c r="F260" s="16">
        <f t="shared" si="57"/>
        <v>18.6666666666667</v>
      </c>
      <c r="G260" s="16">
        <f t="shared" si="58"/>
        <v>0.26984126984127</v>
      </c>
    </row>
    <row r="261" ht="19.7" customHeight="1" spans="1:7">
      <c r="A261" s="12">
        <v>20816</v>
      </c>
      <c r="B261" s="13" t="s">
        <v>328</v>
      </c>
      <c r="C261" s="14">
        <v>76</v>
      </c>
      <c r="D261" s="15">
        <v>50</v>
      </c>
      <c r="E261" s="14">
        <v>12</v>
      </c>
      <c r="F261" s="16">
        <f t="shared" si="57"/>
        <v>0.24</v>
      </c>
      <c r="G261" s="16">
        <f t="shared" si="58"/>
        <v>-0.842105263157895</v>
      </c>
    </row>
    <row r="262" ht="19.7" customHeight="1" spans="1:7">
      <c r="A262" s="12">
        <v>2081601</v>
      </c>
      <c r="B262" s="17" t="s">
        <v>13</v>
      </c>
      <c r="C262" s="14">
        <v>50</v>
      </c>
      <c r="D262" s="15">
        <v>38</v>
      </c>
      <c r="E262" s="14">
        <v>12</v>
      </c>
      <c r="F262" s="16">
        <f t="shared" si="57"/>
        <v>0.315789473684211</v>
      </c>
      <c r="G262" s="16">
        <f t="shared" si="58"/>
        <v>-0.76</v>
      </c>
    </row>
    <row r="263" ht="19.7" customHeight="1" spans="1:7">
      <c r="A263" s="12">
        <v>2081699</v>
      </c>
      <c r="B263" s="17" t="s">
        <v>329</v>
      </c>
      <c r="C263" s="14">
        <v>26</v>
      </c>
      <c r="D263" s="15">
        <v>12</v>
      </c>
      <c r="E263" s="14"/>
      <c r="F263" s="16">
        <f t="shared" si="57"/>
        <v>0</v>
      </c>
      <c r="G263" s="16">
        <f t="shared" si="58"/>
        <v>-1</v>
      </c>
    </row>
    <row r="264" ht="19.7" customHeight="1" spans="1:7">
      <c r="A264" s="12">
        <v>20819</v>
      </c>
      <c r="B264" s="13" t="s">
        <v>330</v>
      </c>
      <c r="C264" s="14">
        <v>9728</v>
      </c>
      <c r="D264" s="15">
        <f>SUM(D265:D266)</f>
        <v>9000</v>
      </c>
      <c r="E264" s="14">
        <v>21616</v>
      </c>
      <c r="F264" s="16">
        <f t="shared" si="57"/>
        <v>2.40177777777778</v>
      </c>
      <c r="G264" s="16">
        <f t="shared" si="58"/>
        <v>1.22203947368421</v>
      </c>
    </row>
    <row r="265" ht="19.7" customHeight="1" spans="1:7">
      <c r="A265" s="12">
        <v>2081901</v>
      </c>
      <c r="B265" s="17" t="s">
        <v>331</v>
      </c>
      <c r="C265" s="14">
        <v>1368</v>
      </c>
      <c r="D265" s="15">
        <v>800</v>
      </c>
      <c r="E265" s="14">
        <v>508</v>
      </c>
      <c r="F265" s="16">
        <f t="shared" si="57"/>
        <v>0.635</v>
      </c>
      <c r="G265" s="16">
        <f t="shared" si="58"/>
        <v>-0.628654970760234</v>
      </c>
    </row>
    <row r="266" ht="19.7" customHeight="1" spans="1:7">
      <c r="A266" s="12">
        <v>2081902</v>
      </c>
      <c r="B266" s="17" t="s">
        <v>332</v>
      </c>
      <c r="C266" s="14">
        <v>8360</v>
      </c>
      <c r="D266" s="15">
        <v>8200</v>
      </c>
      <c r="E266" s="14">
        <v>21108</v>
      </c>
      <c r="F266" s="16">
        <f t="shared" si="57"/>
        <v>2.57414634146341</v>
      </c>
      <c r="G266" s="16">
        <f t="shared" si="58"/>
        <v>1.52488038277512</v>
      </c>
    </row>
    <row r="267" ht="19.7" customHeight="1" spans="1:7">
      <c r="A267" s="12">
        <v>20820</v>
      </c>
      <c r="B267" s="13" t="s">
        <v>333</v>
      </c>
      <c r="C267" s="14">
        <v>511</v>
      </c>
      <c r="D267" s="15">
        <f>SUM(D268:D269)</f>
        <v>450</v>
      </c>
      <c r="E267" s="14">
        <v>312</v>
      </c>
      <c r="F267" s="16">
        <f t="shared" si="57"/>
        <v>0.693333333333333</v>
      </c>
      <c r="G267" s="16">
        <f t="shared" si="58"/>
        <v>-0.389432485322896</v>
      </c>
    </row>
    <row r="268" ht="19.7" customHeight="1" spans="1:7">
      <c r="A268" s="12">
        <v>2082001</v>
      </c>
      <c r="B268" s="17" t="s">
        <v>334</v>
      </c>
      <c r="C268" s="14">
        <v>497</v>
      </c>
      <c r="D268" s="15">
        <v>100</v>
      </c>
      <c r="E268" s="14">
        <v>309</v>
      </c>
      <c r="F268" s="16">
        <f t="shared" si="57"/>
        <v>3.09</v>
      </c>
      <c r="G268" s="16">
        <f t="shared" si="58"/>
        <v>-0.378269617706237</v>
      </c>
    </row>
    <row r="269" ht="19.7" customHeight="1" spans="1:7">
      <c r="A269" s="12">
        <v>2082002</v>
      </c>
      <c r="B269" s="17" t="s">
        <v>335</v>
      </c>
      <c r="C269" s="14">
        <v>14</v>
      </c>
      <c r="D269" s="15">
        <v>350</v>
      </c>
      <c r="E269" s="14">
        <v>3</v>
      </c>
      <c r="F269" s="16">
        <f t="shared" si="57"/>
        <v>0.00857142857142857</v>
      </c>
      <c r="G269" s="16">
        <f t="shared" si="58"/>
        <v>-0.785714285714286</v>
      </c>
    </row>
    <row r="270" ht="19.7" customHeight="1" spans="1:7">
      <c r="A270" s="12">
        <v>20821</v>
      </c>
      <c r="B270" s="13" t="s">
        <v>336</v>
      </c>
      <c r="C270" s="14">
        <v>2936</v>
      </c>
      <c r="D270" s="15">
        <v>1800</v>
      </c>
      <c r="E270" s="14">
        <v>1464</v>
      </c>
      <c r="F270" s="16">
        <f t="shared" si="57"/>
        <v>0.813333333333333</v>
      </c>
      <c r="G270" s="16">
        <f t="shared" si="58"/>
        <v>-0.501362397820164</v>
      </c>
    </row>
    <row r="271" ht="19.7" customHeight="1" spans="1:7">
      <c r="A271" s="12">
        <v>2082101</v>
      </c>
      <c r="B271" s="17" t="s">
        <v>337</v>
      </c>
      <c r="C271" s="14">
        <v>243</v>
      </c>
      <c r="D271" s="15"/>
      <c r="E271" s="14">
        <v>178</v>
      </c>
      <c r="F271" s="16"/>
      <c r="G271" s="16">
        <f t="shared" si="58"/>
        <v>-0.267489711934156</v>
      </c>
    </row>
    <row r="272" ht="19.7" customHeight="1" spans="1:7">
      <c r="A272" s="12">
        <v>2082102</v>
      </c>
      <c r="B272" s="17" t="s">
        <v>338</v>
      </c>
      <c r="C272" s="14">
        <v>2693</v>
      </c>
      <c r="D272" s="15">
        <v>1800</v>
      </c>
      <c r="E272" s="14">
        <v>1286</v>
      </c>
      <c r="F272" s="16">
        <f t="shared" ref="F272:F275" si="59">E272/D272*100%</f>
        <v>0.714444444444444</v>
      </c>
      <c r="G272" s="16">
        <f t="shared" si="58"/>
        <v>-0.522465651689566</v>
      </c>
    </row>
    <row r="273" ht="19.7" customHeight="1" spans="1:7">
      <c r="A273" s="12">
        <v>20826</v>
      </c>
      <c r="B273" s="13" t="s">
        <v>339</v>
      </c>
      <c r="C273" s="14">
        <v>23205</v>
      </c>
      <c r="D273" s="15">
        <f>SUM(D274:D275)</f>
        <v>23828</v>
      </c>
      <c r="E273" s="14">
        <v>23812</v>
      </c>
      <c r="F273" s="16">
        <f t="shared" si="59"/>
        <v>0.999328521067651</v>
      </c>
      <c r="G273" s="16">
        <f t="shared" si="58"/>
        <v>0.0261581555699202</v>
      </c>
    </row>
    <row r="274" ht="19.7" customHeight="1" spans="1:7">
      <c r="A274" s="12">
        <v>2082601</v>
      </c>
      <c r="B274" s="17" t="s">
        <v>340</v>
      </c>
      <c r="C274" s="14"/>
      <c r="D274" s="15"/>
      <c r="E274" s="14">
        <v>584</v>
      </c>
      <c r="F274" s="16"/>
      <c r="G274" s="16"/>
    </row>
    <row r="275" ht="19.7" customHeight="1" spans="1:7">
      <c r="A275" s="12">
        <v>2082602</v>
      </c>
      <c r="B275" s="17" t="s">
        <v>341</v>
      </c>
      <c r="C275" s="14">
        <v>22526</v>
      </c>
      <c r="D275" s="15">
        <v>23828</v>
      </c>
      <c r="E275" s="14">
        <v>23228</v>
      </c>
      <c r="F275" s="16">
        <f t="shared" si="59"/>
        <v>0.974819540036931</v>
      </c>
      <c r="G275" s="16">
        <f t="shared" ref="G275:G284" si="60">(E275/C275-1)*100%</f>
        <v>0.0311639882802095</v>
      </c>
    </row>
    <row r="276" ht="19.7" customHeight="1" spans="1:7">
      <c r="A276" s="12">
        <v>20827</v>
      </c>
      <c r="B276" s="13" t="s">
        <v>342</v>
      </c>
      <c r="C276" s="14"/>
      <c r="D276" s="15"/>
      <c r="E276" s="14">
        <v>149</v>
      </c>
      <c r="F276" s="16"/>
      <c r="G276" s="16"/>
    </row>
    <row r="277" ht="19.7" customHeight="1" spans="1:7">
      <c r="A277" s="12" t="s">
        <v>343</v>
      </c>
      <c r="B277" s="17" t="s">
        <v>344</v>
      </c>
      <c r="C277" s="14"/>
      <c r="D277" s="15"/>
      <c r="E277" s="14">
        <v>149</v>
      </c>
      <c r="F277" s="16"/>
      <c r="G277" s="16"/>
    </row>
    <row r="278" ht="19.7" customHeight="1" spans="1:7">
      <c r="A278" s="12">
        <v>2082799</v>
      </c>
      <c r="B278" s="17" t="s">
        <v>345</v>
      </c>
      <c r="C278" s="14"/>
      <c r="D278" s="15"/>
      <c r="E278" s="14"/>
      <c r="F278" s="16"/>
      <c r="G278" s="16"/>
    </row>
    <row r="279" ht="19.7" customHeight="1" spans="1:7">
      <c r="A279" s="12">
        <v>20828</v>
      </c>
      <c r="B279" s="13" t="s">
        <v>346</v>
      </c>
      <c r="C279" s="14">
        <v>689</v>
      </c>
      <c r="D279" s="15">
        <f>SUM(D280:D282)</f>
        <v>320</v>
      </c>
      <c r="E279" s="14">
        <v>1292</v>
      </c>
      <c r="F279" s="16">
        <f t="shared" ref="F279:F282" si="61">E279/D279*100%</f>
        <v>4.0375</v>
      </c>
      <c r="G279" s="16">
        <f t="shared" si="60"/>
        <v>0.875181422351234</v>
      </c>
    </row>
    <row r="280" ht="19.7" customHeight="1" spans="1:7">
      <c r="A280" s="12">
        <v>2082801</v>
      </c>
      <c r="B280" s="17" t="s">
        <v>13</v>
      </c>
      <c r="C280" s="14">
        <v>281</v>
      </c>
      <c r="D280" s="15">
        <v>90</v>
      </c>
      <c r="E280" s="14">
        <v>303</v>
      </c>
      <c r="F280" s="16">
        <f t="shared" si="61"/>
        <v>3.36666666666667</v>
      </c>
      <c r="G280" s="16">
        <f t="shared" si="60"/>
        <v>0.0782918149466192</v>
      </c>
    </row>
    <row r="281" ht="19.7" customHeight="1" spans="1:7">
      <c r="A281" s="12">
        <v>2082804</v>
      </c>
      <c r="B281" s="17" t="s">
        <v>347</v>
      </c>
      <c r="C281" s="14">
        <v>30</v>
      </c>
      <c r="D281" s="15"/>
      <c r="E281" s="14">
        <v>25</v>
      </c>
      <c r="F281" s="16"/>
      <c r="G281" s="16">
        <f t="shared" si="60"/>
        <v>-0.166666666666667</v>
      </c>
    </row>
    <row r="282" ht="19.7" customHeight="1" spans="1:7">
      <c r="A282" s="12">
        <v>2082899</v>
      </c>
      <c r="B282" s="17" t="s">
        <v>348</v>
      </c>
      <c r="C282" s="14">
        <v>378</v>
      </c>
      <c r="D282" s="15">
        <v>230</v>
      </c>
      <c r="E282" s="14">
        <v>964</v>
      </c>
      <c r="F282" s="16">
        <f t="shared" si="61"/>
        <v>4.19130434782609</v>
      </c>
      <c r="G282" s="16">
        <f t="shared" si="60"/>
        <v>1.55026455026455</v>
      </c>
    </row>
    <row r="283" ht="19.7" customHeight="1" spans="1:7">
      <c r="A283" s="12">
        <v>20830</v>
      </c>
      <c r="B283" s="13" t="s">
        <v>349</v>
      </c>
      <c r="C283" s="14">
        <v>67</v>
      </c>
      <c r="D283" s="15"/>
      <c r="E283" s="14">
        <v>725</v>
      </c>
      <c r="F283" s="16"/>
      <c r="G283" s="16">
        <f t="shared" si="60"/>
        <v>9.82089552238806</v>
      </c>
    </row>
    <row r="284" ht="19.7" customHeight="1" spans="1:7">
      <c r="A284" s="12">
        <v>2083001</v>
      </c>
      <c r="B284" s="17" t="s">
        <v>350</v>
      </c>
      <c r="C284" s="14">
        <v>67</v>
      </c>
      <c r="D284" s="15"/>
      <c r="E284" s="14">
        <v>725</v>
      </c>
      <c r="F284" s="16"/>
      <c r="G284" s="16">
        <f t="shared" si="60"/>
        <v>9.82089552238806</v>
      </c>
    </row>
    <row r="285" ht="19.7" customHeight="1" spans="1:7">
      <c r="A285" s="12">
        <v>2083099</v>
      </c>
      <c r="B285" s="17" t="s">
        <v>351</v>
      </c>
      <c r="C285" s="14"/>
      <c r="D285" s="15"/>
      <c r="E285" s="14"/>
      <c r="F285" s="16"/>
      <c r="G285" s="16"/>
    </row>
    <row r="286" ht="19.7" customHeight="1" spans="1:7">
      <c r="A286" s="12">
        <v>20899</v>
      </c>
      <c r="B286" s="13" t="s">
        <v>352</v>
      </c>
      <c r="C286" s="14">
        <v>1014</v>
      </c>
      <c r="D286" s="15">
        <v>1000</v>
      </c>
      <c r="E286" s="14">
        <v>5709</v>
      </c>
      <c r="F286" s="16">
        <f t="shared" ref="F286:F308" si="62">E286/D286*100%</f>
        <v>5.709</v>
      </c>
      <c r="G286" s="16">
        <f t="shared" ref="G286:G325" si="63">(E286/C286-1)*100%</f>
        <v>4.6301775147929</v>
      </c>
    </row>
    <row r="287" ht="19.7" customHeight="1" spans="1:7">
      <c r="A287" s="12">
        <v>2089999</v>
      </c>
      <c r="B287" s="17" t="s">
        <v>353</v>
      </c>
      <c r="C287" s="14">
        <v>1014</v>
      </c>
      <c r="D287" s="15">
        <v>1000</v>
      </c>
      <c r="E287" s="14">
        <v>5709</v>
      </c>
      <c r="F287" s="16">
        <f t="shared" si="62"/>
        <v>5.709</v>
      </c>
      <c r="G287" s="16">
        <f t="shared" si="63"/>
        <v>4.6301775147929</v>
      </c>
    </row>
    <row r="288" ht="19.7" customHeight="1" spans="1:7">
      <c r="A288" s="12">
        <v>210</v>
      </c>
      <c r="B288" s="13" t="s">
        <v>354</v>
      </c>
      <c r="C288" s="14">
        <v>46366</v>
      </c>
      <c r="D288" s="15">
        <f>D289+D292+D298+D301+D310+D312+D315+D320+D324+D327+D329+D331+D333</f>
        <v>30065</v>
      </c>
      <c r="E288" s="15">
        <f>E289+E292+E298+E301+E310+E312+E315+E320+E324+E327+E329+E331+E333</f>
        <v>45833</v>
      </c>
      <c r="F288" s="16">
        <f t="shared" si="62"/>
        <v>1.52446366206552</v>
      </c>
      <c r="G288" s="16">
        <f t="shared" si="63"/>
        <v>-0.0114954923866626</v>
      </c>
    </row>
    <row r="289" ht="19.7" customHeight="1" spans="1:7">
      <c r="A289" s="12">
        <v>21001</v>
      </c>
      <c r="B289" s="13" t="s">
        <v>355</v>
      </c>
      <c r="C289" s="14">
        <v>905</v>
      </c>
      <c r="D289" s="15">
        <v>60</v>
      </c>
      <c r="E289" s="14">
        <v>768</v>
      </c>
      <c r="F289" s="16">
        <f t="shared" si="62"/>
        <v>12.8</v>
      </c>
      <c r="G289" s="16">
        <f t="shared" si="63"/>
        <v>-0.151381215469613</v>
      </c>
    </row>
    <row r="290" ht="19.7" customHeight="1" spans="1:7">
      <c r="A290" s="12">
        <v>2100101</v>
      </c>
      <c r="B290" s="17" t="s">
        <v>13</v>
      </c>
      <c r="C290" s="14">
        <v>852</v>
      </c>
      <c r="D290" s="15">
        <v>48</v>
      </c>
      <c r="E290" s="14">
        <v>717</v>
      </c>
      <c r="F290" s="16">
        <f t="shared" si="62"/>
        <v>14.9375</v>
      </c>
      <c r="G290" s="16">
        <f t="shared" si="63"/>
        <v>-0.158450704225352</v>
      </c>
    </row>
    <row r="291" ht="19.7" customHeight="1" spans="1:7">
      <c r="A291" s="12">
        <v>2100199</v>
      </c>
      <c r="B291" s="17" t="s">
        <v>356</v>
      </c>
      <c r="C291" s="14">
        <v>53</v>
      </c>
      <c r="D291" s="15">
        <v>12</v>
      </c>
      <c r="E291" s="14">
        <v>51</v>
      </c>
      <c r="F291" s="16">
        <f t="shared" si="62"/>
        <v>4.25</v>
      </c>
      <c r="G291" s="16">
        <f t="shared" si="63"/>
        <v>-0.0377358490566038</v>
      </c>
    </row>
    <row r="292" ht="19.7" customHeight="1" spans="1:7">
      <c r="A292" s="12">
        <v>21002</v>
      </c>
      <c r="B292" s="13" t="s">
        <v>357</v>
      </c>
      <c r="C292" s="14">
        <v>3467</v>
      </c>
      <c r="D292" s="15">
        <f>SUM(D293:D297)</f>
        <v>1065</v>
      </c>
      <c r="E292" s="14">
        <v>4596</v>
      </c>
      <c r="F292" s="16">
        <f t="shared" si="62"/>
        <v>4.31549295774648</v>
      </c>
      <c r="G292" s="16">
        <f t="shared" si="63"/>
        <v>0.325641765214883</v>
      </c>
    </row>
    <row r="293" ht="19.7" customHeight="1" spans="1:7">
      <c r="A293" s="12">
        <v>2100201</v>
      </c>
      <c r="B293" s="17" t="s">
        <v>358</v>
      </c>
      <c r="C293" s="14">
        <v>1437</v>
      </c>
      <c r="D293" s="15">
        <v>500</v>
      </c>
      <c r="E293" s="14">
        <v>2458</v>
      </c>
      <c r="F293" s="16">
        <f t="shared" si="62"/>
        <v>4.916</v>
      </c>
      <c r="G293" s="16">
        <f t="shared" si="63"/>
        <v>0.710508002783577</v>
      </c>
    </row>
    <row r="294" ht="19.7" customHeight="1" spans="1:7">
      <c r="A294" s="12">
        <v>2100202</v>
      </c>
      <c r="B294" s="17" t="s">
        <v>359</v>
      </c>
      <c r="C294" s="14">
        <v>873</v>
      </c>
      <c r="D294" s="15">
        <v>280</v>
      </c>
      <c r="E294" s="14">
        <v>1093</v>
      </c>
      <c r="F294" s="16">
        <f t="shared" si="62"/>
        <v>3.90357142857143</v>
      </c>
      <c r="G294" s="16">
        <f t="shared" si="63"/>
        <v>0.252004581901489</v>
      </c>
    </row>
    <row r="295" ht="19.7" customHeight="1" spans="1:7">
      <c r="A295" s="12">
        <v>2100203</v>
      </c>
      <c r="B295" s="17" t="s">
        <v>360</v>
      </c>
      <c r="C295" s="14">
        <v>6</v>
      </c>
      <c r="D295" s="15">
        <v>125</v>
      </c>
      <c r="E295" s="14"/>
      <c r="F295" s="16">
        <f t="shared" si="62"/>
        <v>0</v>
      </c>
      <c r="G295" s="16">
        <f t="shared" si="63"/>
        <v>-1</v>
      </c>
    </row>
    <row r="296" ht="19.7" customHeight="1" spans="1:7">
      <c r="A296" s="12">
        <v>2100206</v>
      </c>
      <c r="B296" s="17" t="s">
        <v>361</v>
      </c>
      <c r="C296" s="14">
        <v>439</v>
      </c>
      <c r="D296" s="15">
        <v>10</v>
      </c>
      <c r="E296" s="14">
        <v>617</v>
      </c>
      <c r="F296" s="16">
        <f t="shared" si="62"/>
        <v>61.7</v>
      </c>
      <c r="G296" s="16">
        <f t="shared" si="63"/>
        <v>0.405466970387244</v>
      </c>
    </row>
    <row r="297" ht="19.7" customHeight="1" spans="1:7">
      <c r="A297" s="12">
        <v>2100299</v>
      </c>
      <c r="B297" s="17" t="s">
        <v>362</v>
      </c>
      <c r="C297" s="14">
        <v>712</v>
      </c>
      <c r="D297" s="15">
        <v>150</v>
      </c>
      <c r="E297" s="14">
        <v>428</v>
      </c>
      <c r="F297" s="16">
        <f t="shared" si="62"/>
        <v>2.85333333333333</v>
      </c>
      <c r="G297" s="16">
        <f t="shared" si="63"/>
        <v>-0.398876404494382</v>
      </c>
    </row>
    <row r="298" ht="19.7" customHeight="1" spans="1:7">
      <c r="A298" s="12">
        <v>21003</v>
      </c>
      <c r="B298" s="13" t="s">
        <v>363</v>
      </c>
      <c r="C298" s="14">
        <v>5244</v>
      </c>
      <c r="D298" s="15">
        <f>SUM(D299:D300)</f>
        <v>1900</v>
      </c>
      <c r="E298" s="14">
        <v>5740</v>
      </c>
      <c r="F298" s="16">
        <f t="shared" si="62"/>
        <v>3.02105263157895</v>
      </c>
      <c r="G298" s="16">
        <f t="shared" si="63"/>
        <v>0.0945842868039664</v>
      </c>
    </row>
    <row r="299" ht="19.7" customHeight="1" spans="1:7">
      <c r="A299" s="12">
        <v>2100302</v>
      </c>
      <c r="B299" s="17" t="s">
        <v>364</v>
      </c>
      <c r="C299" s="14">
        <v>4116</v>
      </c>
      <c r="D299" s="15">
        <v>1300</v>
      </c>
      <c r="E299" s="14">
        <v>4299</v>
      </c>
      <c r="F299" s="16">
        <f t="shared" si="62"/>
        <v>3.30692307692308</v>
      </c>
      <c r="G299" s="16">
        <f t="shared" si="63"/>
        <v>0.0444606413994169</v>
      </c>
    </row>
    <row r="300" ht="19.7" customHeight="1" spans="1:7">
      <c r="A300" s="12">
        <v>2100399</v>
      </c>
      <c r="B300" s="17" t="s">
        <v>365</v>
      </c>
      <c r="C300" s="14">
        <v>1128</v>
      </c>
      <c r="D300" s="15">
        <v>600</v>
      </c>
      <c r="E300" s="14">
        <v>1441</v>
      </c>
      <c r="F300" s="16">
        <f t="shared" si="62"/>
        <v>2.40166666666667</v>
      </c>
      <c r="G300" s="16">
        <f t="shared" si="63"/>
        <v>0.277482269503546</v>
      </c>
    </row>
    <row r="301" ht="19.7" customHeight="1" spans="1:7">
      <c r="A301" s="12">
        <v>21004</v>
      </c>
      <c r="B301" s="13" t="s">
        <v>366</v>
      </c>
      <c r="C301" s="14">
        <v>17761</v>
      </c>
      <c r="D301" s="15">
        <f>SUM(D302:D308)</f>
        <v>1710</v>
      </c>
      <c r="E301" s="14">
        <v>15380</v>
      </c>
      <c r="F301" s="16">
        <f t="shared" si="62"/>
        <v>8.99415204678363</v>
      </c>
      <c r="G301" s="16">
        <f t="shared" si="63"/>
        <v>-0.134057767017623</v>
      </c>
    </row>
    <row r="302" ht="19.7" customHeight="1" spans="1:7">
      <c r="A302" s="12">
        <v>2100401</v>
      </c>
      <c r="B302" s="17" t="s">
        <v>367</v>
      </c>
      <c r="C302" s="14">
        <v>2578</v>
      </c>
      <c r="D302" s="15">
        <v>680</v>
      </c>
      <c r="E302" s="14">
        <v>1699</v>
      </c>
      <c r="F302" s="16">
        <f t="shared" si="62"/>
        <v>2.49852941176471</v>
      </c>
      <c r="G302" s="16">
        <f t="shared" si="63"/>
        <v>-0.340961986035687</v>
      </c>
    </row>
    <row r="303" ht="19.7" customHeight="1" spans="1:7">
      <c r="A303" s="12">
        <v>2100402</v>
      </c>
      <c r="B303" s="17" t="s">
        <v>368</v>
      </c>
      <c r="C303" s="14">
        <v>149</v>
      </c>
      <c r="D303" s="15">
        <v>75</v>
      </c>
      <c r="E303" s="14">
        <v>263</v>
      </c>
      <c r="F303" s="16">
        <f t="shared" si="62"/>
        <v>3.50666666666667</v>
      </c>
      <c r="G303" s="16">
        <f t="shared" si="63"/>
        <v>0.76510067114094</v>
      </c>
    </row>
    <row r="304" ht="19.7" customHeight="1" spans="1:7">
      <c r="A304" s="12">
        <v>2100403</v>
      </c>
      <c r="B304" s="17" t="s">
        <v>369</v>
      </c>
      <c r="C304" s="14">
        <v>19</v>
      </c>
      <c r="D304" s="15">
        <v>85</v>
      </c>
      <c r="E304" s="14">
        <v>98</v>
      </c>
      <c r="F304" s="16">
        <f t="shared" si="62"/>
        <v>1.15294117647059</v>
      </c>
      <c r="G304" s="16">
        <f t="shared" si="63"/>
        <v>4.15789473684211</v>
      </c>
    </row>
    <row r="305" ht="19.7" customHeight="1" spans="1:7">
      <c r="A305" s="12">
        <v>2100407</v>
      </c>
      <c r="B305" s="17" t="s">
        <v>370</v>
      </c>
      <c r="C305" s="14">
        <v>94</v>
      </c>
      <c r="D305" s="15">
        <v>20</v>
      </c>
      <c r="E305" s="14">
        <v>263</v>
      </c>
      <c r="F305" s="16">
        <f t="shared" si="62"/>
        <v>13.15</v>
      </c>
      <c r="G305" s="16">
        <f t="shared" si="63"/>
        <v>1.79787234042553</v>
      </c>
    </row>
    <row r="306" ht="19.7" customHeight="1" spans="1:7">
      <c r="A306" s="12">
        <v>2100408</v>
      </c>
      <c r="B306" s="17" t="s">
        <v>371</v>
      </c>
      <c r="C306" s="14">
        <v>5149</v>
      </c>
      <c r="D306" s="15">
        <v>470</v>
      </c>
      <c r="E306" s="14">
        <v>6424</v>
      </c>
      <c r="F306" s="16">
        <f t="shared" si="62"/>
        <v>13.668085106383</v>
      </c>
      <c r="G306" s="16">
        <f t="shared" si="63"/>
        <v>0.247620897261604</v>
      </c>
    </row>
    <row r="307" ht="19.7" customHeight="1" spans="1:7">
      <c r="A307" s="12">
        <v>2100409</v>
      </c>
      <c r="B307" s="17" t="s">
        <v>372</v>
      </c>
      <c r="C307" s="14">
        <v>390</v>
      </c>
      <c r="D307" s="15">
        <v>190</v>
      </c>
      <c r="E307" s="14">
        <v>680</v>
      </c>
      <c r="F307" s="16">
        <f t="shared" si="62"/>
        <v>3.57894736842105</v>
      </c>
      <c r="G307" s="16">
        <f t="shared" si="63"/>
        <v>0.743589743589744</v>
      </c>
    </row>
    <row r="308" ht="19.7" customHeight="1" spans="1:7">
      <c r="A308" s="12">
        <v>2100410</v>
      </c>
      <c r="B308" s="17" t="s">
        <v>373</v>
      </c>
      <c r="C308" s="14">
        <v>8419</v>
      </c>
      <c r="D308" s="15">
        <v>190</v>
      </c>
      <c r="E308" s="14">
        <v>3068</v>
      </c>
      <c r="F308" s="16">
        <f t="shared" si="62"/>
        <v>16.1473684210526</v>
      </c>
      <c r="G308" s="16">
        <f t="shared" si="63"/>
        <v>-0.635586174129944</v>
      </c>
    </row>
    <row r="309" ht="19.7" customHeight="1" spans="1:7">
      <c r="A309" s="12">
        <v>2100499</v>
      </c>
      <c r="B309" s="17" t="s">
        <v>374</v>
      </c>
      <c r="C309" s="14">
        <v>963</v>
      </c>
      <c r="D309" s="15"/>
      <c r="E309" s="14">
        <v>2885</v>
      </c>
      <c r="F309" s="16"/>
      <c r="G309" s="16">
        <f t="shared" si="63"/>
        <v>1.99584631360332</v>
      </c>
    </row>
    <row r="310" ht="19.7" customHeight="1" spans="1:7">
      <c r="A310" s="12">
        <v>21006</v>
      </c>
      <c r="B310" s="13" t="s">
        <v>375</v>
      </c>
      <c r="C310" s="14">
        <v>36</v>
      </c>
      <c r="D310" s="15">
        <v>140</v>
      </c>
      <c r="E310" s="14"/>
      <c r="F310" s="16">
        <f t="shared" ref="F310:F318" si="64">E310/D310*100%</f>
        <v>0</v>
      </c>
      <c r="G310" s="16">
        <f t="shared" si="63"/>
        <v>-1</v>
      </c>
    </row>
    <row r="311" ht="19.7" customHeight="1" spans="1:7">
      <c r="A311" s="12">
        <v>2100601</v>
      </c>
      <c r="B311" s="17" t="s">
        <v>376</v>
      </c>
      <c r="C311" s="14">
        <v>36</v>
      </c>
      <c r="D311" s="15">
        <v>140</v>
      </c>
      <c r="E311" s="14"/>
      <c r="F311" s="16">
        <f t="shared" si="64"/>
        <v>0</v>
      </c>
      <c r="G311" s="16">
        <f t="shared" si="63"/>
        <v>-1</v>
      </c>
    </row>
    <row r="312" ht="19.7" customHeight="1" spans="1:7">
      <c r="A312" s="12">
        <v>21007</v>
      </c>
      <c r="B312" s="13" t="s">
        <v>377</v>
      </c>
      <c r="C312" s="14">
        <v>1019</v>
      </c>
      <c r="D312" s="15">
        <f>SUM(D313:D314)</f>
        <v>910</v>
      </c>
      <c r="E312" s="14">
        <v>1826</v>
      </c>
      <c r="F312" s="16">
        <f t="shared" si="64"/>
        <v>2.00659340659341</v>
      </c>
      <c r="G312" s="16">
        <f t="shared" si="63"/>
        <v>0.791952894995093</v>
      </c>
    </row>
    <row r="313" ht="19.7" customHeight="1" spans="1:7">
      <c r="A313" s="12">
        <v>2100717</v>
      </c>
      <c r="B313" s="17" t="s">
        <v>378</v>
      </c>
      <c r="C313" s="14">
        <v>502</v>
      </c>
      <c r="D313" s="15">
        <v>455</v>
      </c>
      <c r="E313" s="14">
        <v>308</v>
      </c>
      <c r="F313" s="16">
        <f t="shared" si="64"/>
        <v>0.676923076923077</v>
      </c>
      <c r="G313" s="16">
        <f t="shared" si="63"/>
        <v>-0.386454183266932</v>
      </c>
    </row>
    <row r="314" ht="19.7" customHeight="1" spans="1:7">
      <c r="A314" s="12">
        <v>2100799</v>
      </c>
      <c r="B314" s="17" t="s">
        <v>379</v>
      </c>
      <c r="C314" s="14">
        <v>517</v>
      </c>
      <c r="D314" s="15">
        <v>455</v>
      </c>
      <c r="E314" s="14">
        <v>1518</v>
      </c>
      <c r="F314" s="16">
        <f t="shared" si="64"/>
        <v>3.33626373626374</v>
      </c>
      <c r="G314" s="16">
        <f t="shared" si="63"/>
        <v>1.93617021276596</v>
      </c>
    </row>
    <row r="315" ht="19.7" customHeight="1" spans="1:7">
      <c r="A315" s="12" t="s">
        <v>380</v>
      </c>
      <c r="B315" s="13" t="s">
        <v>381</v>
      </c>
      <c r="C315" s="14">
        <v>11191</v>
      </c>
      <c r="D315" s="15">
        <f>SUM(D316:D318)</f>
        <v>910</v>
      </c>
      <c r="E315" s="14">
        <v>9628</v>
      </c>
      <c r="F315" s="16">
        <f t="shared" si="64"/>
        <v>10.5802197802198</v>
      </c>
      <c r="G315" s="16">
        <f t="shared" si="63"/>
        <v>-0.139665802877312</v>
      </c>
    </row>
    <row r="316" ht="19.7" customHeight="1" spans="1:7">
      <c r="A316" s="12" t="s">
        <v>382</v>
      </c>
      <c r="B316" s="17" t="s">
        <v>383</v>
      </c>
      <c r="C316" s="14">
        <v>2697</v>
      </c>
      <c r="D316" s="15">
        <v>400</v>
      </c>
      <c r="E316" s="14">
        <v>2648</v>
      </c>
      <c r="F316" s="16">
        <f t="shared" si="64"/>
        <v>6.62</v>
      </c>
      <c r="G316" s="16">
        <f t="shared" si="63"/>
        <v>-0.018168335187245</v>
      </c>
    </row>
    <row r="317" ht="19.7" customHeight="1" spans="1:7">
      <c r="A317" s="12" t="s">
        <v>384</v>
      </c>
      <c r="B317" s="17" t="s">
        <v>385</v>
      </c>
      <c r="C317" s="14">
        <v>4151</v>
      </c>
      <c r="D317" s="15">
        <v>110</v>
      </c>
      <c r="E317" s="14">
        <v>4943</v>
      </c>
      <c r="F317" s="16">
        <f t="shared" si="64"/>
        <v>44.9363636363636</v>
      </c>
      <c r="G317" s="16">
        <f t="shared" si="63"/>
        <v>0.190797398217297</v>
      </c>
    </row>
    <row r="318" ht="19.7" customHeight="1" spans="1:7">
      <c r="A318" s="12" t="s">
        <v>386</v>
      </c>
      <c r="B318" s="17" t="s">
        <v>387</v>
      </c>
      <c r="C318" s="14">
        <v>4325</v>
      </c>
      <c r="D318" s="15">
        <v>400</v>
      </c>
      <c r="E318" s="14">
        <v>1978</v>
      </c>
      <c r="F318" s="16">
        <f t="shared" si="64"/>
        <v>4.945</v>
      </c>
      <c r="G318" s="16">
        <f t="shared" si="63"/>
        <v>-0.542658959537572</v>
      </c>
    </row>
    <row r="319" ht="19.7" customHeight="1" spans="1:7">
      <c r="A319" s="12" t="s">
        <v>388</v>
      </c>
      <c r="B319" s="17" t="s">
        <v>389</v>
      </c>
      <c r="C319" s="14">
        <v>18</v>
      </c>
      <c r="D319" s="15"/>
      <c r="E319" s="14">
        <v>59</v>
      </c>
      <c r="F319" s="16"/>
      <c r="G319" s="16">
        <f t="shared" si="63"/>
        <v>2.27777777777778</v>
      </c>
    </row>
    <row r="320" ht="19.7" customHeight="1" spans="1:7">
      <c r="A320" s="12" t="s">
        <v>390</v>
      </c>
      <c r="B320" s="13" t="s">
        <v>391</v>
      </c>
      <c r="C320" s="14">
        <v>1942</v>
      </c>
      <c r="D320" s="15">
        <f>SUM(D321:D322)</f>
        <v>20500</v>
      </c>
      <c r="E320" s="14">
        <v>2308</v>
      </c>
      <c r="F320" s="16">
        <f t="shared" ref="F320:F322" si="65">E320/D320*100%</f>
        <v>0.112585365853659</v>
      </c>
      <c r="G320" s="16">
        <f t="shared" si="63"/>
        <v>0.188465499485067</v>
      </c>
    </row>
    <row r="321" ht="19.7" customHeight="1" spans="1:7">
      <c r="A321" s="12" t="s">
        <v>392</v>
      </c>
      <c r="B321" s="17" t="s">
        <v>393</v>
      </c>
      <c r="C321" s="14">
        <v>74</v>
      </c>
      <c r="D321" s="15">
        <v>700</v>
      </c>
      <c r="E321" s="14"/>
      <c r="F321" s="16">
        <f t="shared" si="65"/>
        <v>0</v>
      </c>
      <c r="G321" s="16">
        <f t="shared" si="63"/>
        <v>-1</v>
      </c>
    </row>
    <row r="322" ht="19.7" customHeight="1" spans="1:7">
      <c r="A322" s="12" t="s">
        <v>394</v>
      </c>
      <c r="B322" s="17" t="s">
        <v>395</v>
      </c>
      <c r="C322" s="14">
        <v>1789</v>
      </c>
      <c r="D322" s="15">
        <v>19800</v>
      </c>
      <c r="E322" s="14">
        <v>2221</v>
      </c>
      <c r="F322" s="16">
        <f t="shared" si="65"/>
        <v>0.112171717171717</v>
      </c>
      <c r="G322" s="16">
        <f t="shared" si="63"/>
        <v>0.241475684740078</v>
      </c>
    </row>
    <row r="323" ht="19.7" customHeight="1" spans="1:7">
      <c r="A323" s="12" t="s">
        <v>396</v>
      </c>
      <c r="B323" s="17" t="s">
        <v>397</v>
      </c>
      <c r="C323" s="14">
        <v>79</v>
      </c>
      <c r="D323" s="15"/>
      <c r="E323" s="14">
        <v>87</v>
      </c>
      <c r="F323" s="16"/>
      <c r="G323" s="16">
        <f t="shared" si="63"/>
        <v>0.10126582278481</v>
      </c>
    </row>
    <row r="324" ht="19.7" customHeight="1" spans="1:7">
      <c r="A324" s="12" t="s">
        <v>398</v>
      </c>
      <c r="B324" s="13" t="s">
        <v>399</v>
      </c>
      <c r="C324" s="14">
        <v>3515</v>
      </c>
      <c r="D324" s="15">
        <f>SUM(D325:D326)</f>
        <v>2305</v>
      </c>
      <c r="E324" s="14">
        <v>4177</v>
      </c>
      <c r="F324" s="16">
        <f t="shared" ref="F324:F337" si="66">E324/D324*100%</f>
        <v>1.81214750542299</v>
      </c>
      <c r="G324" s="16">
        <f t="shared" si="63"/>
        <v>0.188335704125178</v>
      </c>
    </row>
    <row r="325" ht="19.7" customHeight="1" spans="1:7">
      <c r="A325" s="12" t="s">
        <v>400</v>
      </c>
      <c r="B325" s="17" t="s">
        <v>401</v>
      </c>
      <c r="C325" s="14">
        <v>3515</v>
      </c>
      <c r="D325" s="15">
        <v>1650</v>
      </c>
      <c r="E325" s="14">
        <v>4177</v>
      </c>
      <c r="F325" s="16">
        <f t="shared" si="66"/>
        <v>2.53151515151515</v>
      </c>
      <c r="G325" s="16">
        <f t="shared" si="63"/>
        <v>0.188335704125178</v>
      </c>
    </row>
    <row r="326" ht="19.7" customHeight="1" spans="1:7">
      <c r="A326" s="12" t="s">
        <v>402</v>
      </c>
      <c r="B326" s="17" t="s">
        <v>403</v>
      </c>
      <c r="C326" s="14"/>
      <c r="D326" s="15">
        <v>655</v>
      </c>
      <c r="E326" s="14"/>
      <c r="F326" s="16">
        <f t="shared" si="66"/>
        <v>0</v>
      </c>
      <c r="G326" s="16"/>
    </row>
    <row r="327" ht="19.7" customHeight="1" spans="1:7">
      <c r="A327" s="12" t="s">
        <v>404</v>
      </c>
      <c r="B327" s="13" t="s">
        <v>405</v>
      </c>
      <c r="C327" s="14">
        <v>287</v>
      </c>
      <c r="D327" s="15">
        <v>35</v>
      </c>
      <c r="E327" s="14">
        <v>445</v>
      </c>
      <c r="F327" s="16">
        <f t="shared" si="66"/>
        <v>12.7142857142857</v>
      </c>
      <c r="G327" s="16">
        <f t="shared" ref="G327:G349" si="67">(E327/C327-1)*100%</f>
        <v>0.550522648083624</v>
      </c>
    </row>
    <row r="328" ht="19.7" customHeight="1" spans="1:7">
      <c r="A328" s="12" t="s">
        <v>406</v>
      </c>
      <c r="B328" s="17" t="s">
        <v>407</v>
      </c>
      <c r="C328" s="14">
        <v>287</v>
      </c>
      <c r="D328" s="15">
        <v>35</v>
      </c>
      <c r="E328" s="14">
        <v>445</v>
      </c>
      <c r="F328" s="16">
        <f t="shared" si="66"/>
        <v>12.7142857142857</v>
      </c>
      <c r="G328" s="16">
        <f t="shared" si="67"/>
        <v>0.550522648083624</v>
      </c>
    </row>
    <row r="329" ht="19.7" customHeight="1" spans="1:7">
      <c r="A329" s="12" t="s">
        <v>408</v>
      </c>
      <c r="B329" s="13" t="s">
        <v>409</v>
      </c>
      <c r="C329" s="14"/>
      <c r="D329" s="15">
        <v>7</v>
      </c>
      <c r="E329" s="14">
        <v>7</v>
      </c>
      <c r="F329" s="16">
        <f t="shared" si="66"/>
        <v>1</v>
      </c>
      <c r="G329" s="16"/>
    </row>
    <row r="330" ht="19.7" customHeight="1" spans="1:7">
      <c r="A330" s="12" t="s">
        <v>410</v>
      </c>
      <c r="B330" s="17" t="s">
        <v>411</v>
      </c>
      <c r="C330" s="14"/>
      <c r="D330" s="15">
        <v>7</v>
      </c>
      <c r="E330" s="14">
        <v>7</v>
      </c>
      <c r="F330" s="16">
        <f t="shared" si="66"/>
        <v>1</v>
      </c>
      <c r="G330" s="16"/>
    </row>
    <row r="331" ht="19.7" customHeight="1" spans="1:7">
      <c r="A331" s="12" t="s">
        <v>412</v>
      </c>
      <c r="B331" s="13" t="s">
        <v>413</v>
      </c>
      <c r="C331" s="14">
        <v>58</v>
      </c>
      <c r="D331" s="15">
        <v>28</v>
      </c>
      <c r="E331" s="14">
        <v>39</v>
      </c>
      <c r="F331" s="16">
        <f t="shared" si="66"/>
        <v>1.39285714285714</v>
      </c>
      <c r="G331" s="16">
        <f t="shared" si="67"/>
        <v>-0.327586206896552</v>
      </c>
    </row>
    <row r="332" ht="19.7" customHeight="1" spans="1:7">
      <c r="A332" s="12" t="s">
        <v>414</v>
      </c>
      <c r="B332" s="17" t="s">
        <v>415</v>
      </c>
      <c r="C332" s="14">
        <v>58</v>
      </c>
      <c r="D332" s="15">
        <v>28</v>
      </c>
      <c r="E332" s="14">
        <v>39</v>
      </c>
      <c r="F332" s="16">
        <f t="shared" si="66"/>
        <v>1.39285714285714</v>
      </c>
      <c r="G332" s="16">
        <f t="shared" si="67"/>
        <v>-0.327586206896552</v>
      </c>
    </row>
    <row r="333" ht="19.7" customHeight="1" spans="1:7">
      <c r="A333" s="12" t="s">
        <v>416</v>
      </c>
      <c r="B333" s="13" t="s">
        <v>417</v>
      </c>
      <c r="C333" s="14">
        <v>941</v>
      </c>
      <c r="D333" s="15">
        <v>495</v>
      </c>
      <c r="E333" s="14">
        <v>919</v>
      </c>
      <c r="F333" s="16">
        <f t="shared" si="66"/>
        <v>1.85656565656566</v>
      </c>
      <c r="G333" s="16">
        <f t="shared" si="67"/>
        <v>-0.0233793836344315</v>
      </c>
    </row>
    <row r="334" ht="19.7" customHeight="1" spans="1:7">
      <c r="A334" s="12" t="s">
        <v>418</v>
      </c>
      <c r="B334" s="17" t="s">
        <v>419</v>
      </c>
      <c r="C334" s="14">
        <v>941</v>
      </c>
      <c r="D334" s="15">
        <v>495</v>
      </c>
      <c r="E334" s="14">
        <v>919</v>
      </c>
      <c r="F334" s="16">
        <f t="shared" si="66"/>
        <v>1.85656565656566</v>
      </c>
      <c r="G334" s="16">
        <f t="shared" si="67"/>
        <v>-0.0233793836344315</v>
      </c>
    </row>
    <row r="335" ht="19.7" customHeight="1" spans="1:7">
      <c r="A335" s="12" t="s">
        <v>420</v>
      </c>
      <c r="B335" s="13" t="s">
        <v>421</v>
      </c>
      <c r="C335" s="14">
        <v>15800</v>
      </c>
      <c r="D335" s="15">
        <f>D336+D343+D347+D352+D357+D362</f>
        <v>10220</v>
      </c>
      <c r="E335" s="15">
        <f>E336+E343+E347+E352+E357+E362+E340</f>
        <v>10220</v>
      </c>
      <c r="F335" s="16">
        <f t="shared" si="66"/>
        <v>1</v>
      </c>
      <c r="G335" s="16">
        <f t="shared" si="67"/>
        <v>-0.353164556962025</v>
      </c>
    </row>
    <row r="336" ht="19.7" customHeight="1" spans="1:7">
      <c r="A336" s="12" t="s">
        <v>422</v>
      </c>
      <c r="B336" s="13" t="s">
        <v>423</v>
      </c>
      <c r="C336" s="14">
        <v>586</v>
      </c>
      <c r="D336" s="15">
        <v>470</v>
      </c>
      <c r="E336" s="14">
        <v>2778</v>
      </c>
      <c r="F336" s="16">
        <f t="shared" si="66"/>
        <v>5.91063829787234</v>
      </c>
      <c r="G336" s="16">
        <f t="shared" si="67"/>
        <v>3.74061433447099</v>
      </c>
    </row>
    <row r="337" ht="19.7" customHeight="1" spans="1:7">
      <c r="A337" s="12" t="s">
        <v>424</v>
      </c>
      <c r="B337" s="17" t="s">
        <v>13</v>
      </c>
      <c r="C337" s="14">
        <v>30</v>
      </c>
      <c r="D337" s="15">
        <v>470</v>
      </c>
      <c r="E337" s="14">
        <v>17</v>
      </c>
      <c r="F337" s="16">
        <f t="shared" si="66"/>
        <v>0.0361702127659574</v>
      </c>
      <c r="G337" s="16">
        <f t="shared" si="67"/>
        <v>-0.433333333333333</v>
      </c>
    </row>
    <row r="338" ht="19.7" customHeight="1" spans="1:7">
      <c r="A338" s="12" t="s">
        <v>425</v>
      </c>
      <c r="B338" s="17" t="s">
        <v>426</v>
      </c>
      <c r="C338" s="14">
        <v>5</v>
      </c>
      <c r="D338" s="15"/>
      <c r="E338" s="14"/>
      <c r="F338" s="16"/>
      <c r="G338" s="16">
        <f t="shared" si="67"/>
        <v>-1</v>
      </c>
    </row>
    <row r="339" ht="19.7" customHeight="1" spans="1:7">
      <c r="A339" s="12" t="s">
        <v>427</v>
      </c>
      <c r="B339" s="17" t="s">
        <v>428</v>
      </c>
      <c r="C339" s="14">
        <v>551</v>
      </c>
      <c r="D339" s="15"/>
      <c r="E339" s="14">
        <v>2761</v>
      </c>
      <c r="F339" s="16"/>
      <c r="G339" s="16">
        <f t="shared" si="67"/>
        <v>4.01088929219601</v>
      </c>
    </row>
    <row r="340" ht="19.7" customHeight="1" spans="1:7">
      <c r="A340" s="12" t="s">
        <v>429</v>
      </c>
      <c r="B340" s="13" t="s">
        <v>430</v>
      </c>
      <c r="C340" s="14">
        <v>302</v>
      </c>
      <c r="D340" s="15"/>
      <c r="E340" s="14">
        <v>173</v>
      </c>
      <c r="F340" s="16"/>
      <c r="G340" s="16">
        <f t="shared" si="67"/>
        <v>-0.427152317880795</v>
      </c>
    </row>
    <row r="341" ht="19.7" customHeight="1" spans="1:7">
      <c r="A341" s="12" t="s">
        <v>431</v>
      </c>
      <c r="B341" s="17" t="s">
        <v>432</v>
      </c>
      <c r="C341" s="14">
        <v>12</v>
      </c>
      <c r="D341" s="15"/>
      <c r="E341" s="14"/>
      <c r="F341" s="16"/>
      <c r="G341" s="16">
        <f t="shared" si="67"/>
        <v>-1</v>
      </c>
    </row>
    <row r="342" ht="19.7" customHeight="1" spans="1:7">
      <c r="A342" s="12" t="s">
        <v>433</v>
      </c>
      <c r="B342" s="17" t="s">
        <v>434</v>
      </c>
      <c r="C342" s="14">
        <v>290</v>
      </c>
      <c r="D342" s="15"/>
      <c r="E342" s="14">
        <v>173</v>
      </c>
      <c r="F342" s="16"/>
      <c r="G342" s="16">
        <f t="shared" si="67"/>
        <v>-0.403448275862069</v>
      </c>
    </row>
    <row r="343" ht="19.7" customHeight="1" spans="1:7">
      <c r="A343" s="12" t="s">
        <v>435</v>
      </c>
      <c r="B343" s="13" t="s">
        <v>436</v>
      </c>
      <c r="C343" s="14">
        <v>5233</v>
      </c>
      <c r="D343" s="15">
        <f>SUM(D344:D346)</f>
        <v>4780</v>
      </c>
      <c r="E343" s="14">
        <v>3100</v>
      </c>
      <c r="F343" s="16">
        <f t="shared" ref="F343:F349" si="68">E343/D343*100%</f>
        <v>0.648535564853556</v>
      </c>
      <c r="G343" s="16">
        <f t="shared" si="67"/>
        <v>-0.407605579973247</v>
      </c>
    </row>
    <row r="344" ht="19.7" customHeight="1" spans="1:7">
      <c r="A344" s="12" t="s">
        <v>437</v>
      </c>
      <c r="B344" s="17" t="s">
        <v>438</v>
      </c>
      <c r="C344" s="14">
        <v>90</v>
      </c>
      <c r="D344" s="15">
        <v>85</v>
      </c>
      <c r="E344" s="14">
        <v>90</v>
      </c>
      <c r="F344" s="16">
        <f t="shared" si="68"/>
        <v>1.05882352941176</v>
      </c>
      <c r="G344" s="16">
        <f t="shared" si="67"/>
        <v>0</v>
      </c>
    </row>
    <row r="345" ht="19.7" customHeight="1" spans="1:7">
      <c r="A345" s="12" t="s">
        <v>439</v>
      </c>
      <c r="B345" s="17" t="s">
        <v>440</v>
      </c>
      <c r="C345" s="14">
        <v>2656</v>
      </c>
      <c r="D345" s="15">
        <v>4570</v>
      </c>
      <c r="E345" s="14">
        <v>2656</v>
      </c>
      <c r="F345" s="16">
        <f t="shared" si="68"/>
        <v>0.581181619256018</v>
      </c>
      <c r="G345" s="16">
        <f t="shared" si="67"/>
        <v>0</v>
      </c>
    </row>
    <row r="346" ht="19.7" customHeight="1" spans="1:7">
      <c r="A346" s="12" t="s">
        <v>441</v>
      </c>
      <c r="B346" s="17" t="s">
        <v>442</v>
      </c>
      <c r="C346" s="14">
        <v>2487</v>
      </c>
      <c r="D346" s="15">
        <v>125</v>
      </c>
      <c r="E346" s="14">
        <v>354</v>
      </c>
      <c r="F346" s="16">
        <f t="shared" si="68"/>
        <v>2.832</v>
      </c>
      <c r="G346" s="16">
        <f t="shared" si="67"/>
        <v>-0.857659831121834</v>
      </c>
    </row>
    <row r="347" ht="19.7" customHeight="1" spans="1:7">
      <c r="A347" s="12" t="s">
        <v>443</v>
      </c>
      <c r="B347" s="13" t="s">
        <v>444</v>
      </c>
      <c r="C347" s="14">
        <v>6976</v>
      </c>
      <c r="D347" s="15">
        <f>SUM(D348:D351)</f>
        <v>4440</v>
      </c>
      <c r="E347" s="14">
        <v>2570</v>
      </c>
      <c r="F347" s="16">
        <f t="shared" si="68"/>
        <v>0.578828828828829</v>
      </c>
      <c r="G347" s="16">
        <f t="shared" si="67"/>
        <v>-0.631594036697248</v>
      </c>
    </row>
    <row r="348" ht="19.7" customHeight="1" spans="1:7">
      <c r="A348" s="12" t="s">
        <v>445</v>
      </c>
      <c r="B348" s="17" t="s">
        <v>446</v>
      </c>
      <c r="C348" s="14">
        <v>6751</v>
      </c>
      <c r="D348" s="15">
        <v>310</v>
      </c>
      <c r="E348" s="14"/>
      <c r="F348" s="16">
        <f t="shared" si="68"/>
        <v>0</v>
      </c>
      <c r="G348" s="16">
        <f t="shared" si="67"/>
        <v>-1</v>
      </c>
    </row>
    <row r="349" ht="19.7" customHeight="1" spans="1:7">
      <c r="A349" s="12" t="s">
        <v>447</v>
      </c>
      <c r="B349" s="17" t="s">
        <v>448</v>
      </c>
      <c r="C349" s="14">
        <v>170</v>
      </c>
      <c r="D349" s="15">
        <v>4030</v>
      </c>
      <c r="E349" s="14">
        <v>1133</v>
      </c>
      <c r="F349" s="16">
        <f t="shared" si="68"/>
        <v>0.281141439205955</v>
      </c>
      <c r="G349" s="16">
        <f t="shared" si="67"/>
        <v>5.66470588235294</v>
      </c>
    </row>
    <row r="350" ht="19.7" customHeight="1" spans="1:7">
      <c r="A350" s="12" t="s">
        <v>449</v>
      </c>
      <c r="B350" s="17" t="s">
        <v>450</v>
      </c>
      <c r="C350" s="14"/>
      <c r="D350" s="15"/>
      <c r="E350" s="14">
        <v>1437</v>
      </c>
      <c r="F350" s="16"/>
      <c r="G350" s="16"/>
    </row>
    <row r="351" ht="19.7" customHeight="1" spans="1:7">
      <c r="A351" s="12" t="s">
        <v>451</v>
      </c>
      <c r="B351" s="17" t="s">
        <v>452</v>
      </c>
      <c r="C351" s="14">
        <v>55</v>
      </c>
      <c r="D351" s="15">
        <v>100</v>
      </c>
      <c r="E351" s="14"/>
      <c r="F351" s="16">
        <f t="shared" ref="F351:F353" si="69">E351/D351*100%</f>
        <v>0</v>
      </c>
      <c r="G351" s="16">
        <f t="shared" ref="G351:G353" si="70">(E351/C351-1)*100%</f>
        <v>-1</v>
      </c>
    </row>
    <row r="352" ht="19.7" customHeight="1" spans="1:7">
      <c r="A352" s="12" t="s">
        <v>453</v>
      </c>
      <c r="B352" s="13" t="s">
        <v>454</v>
      </c>
      <c r="C352" s="14">
        <v>582</v>
      </c>
      <c r="D352" s="15">
        <f>SUM(D353:D355)</f>
        <v>380</v>
      </c>
      <c r="E352" s="14">
        <v>881</v>
      </c>
      <c r="F352" s="16">
        <f t="shared" si="69"/>
        <v>2.31842105263158</v>
      </c>
      <c r="G352" s="16">
        <f t="shared" si="70"/>
        <v>0.513745704467354</v>
      </c>
    </row>
    <row r="353" ht="19.7" customHeight="1" spans="1:7">
      <c r="A353" s="12" t="s">
        <v>455</v>
      </c>
      <c r="B353" s="17" t="s">
        <v>456</v>
      </c>
      <c r="C353" s="14">
        <v>435</v>
      </c>
      <c r="D353" s="15">
        <v>380</v>
      </c>
      <c r="E353" s="14">
        <v>681</v>
      </c>
      <c r="F353" s="16">
        <f t="shared" si="69"/>
        <v>1.79210526315789</v>
      </c>
      <c r="G353" s="16">
        <f t="shared" si="70"/>
        <v>0.56551724137931</v>
      </c>
    </row>
    <row r="354" ht="19.7" customHeight="1" spans="1:7">
      <c r="A354" s="12" t="s">
        <v>457</v>
      </c>
      <c r="B354" s="17" t="s">
        <v>458</v>
      </c>
      <c r="C354" s="14"/>
      <c r="D354" s="15"/>
      <c r="E354" s="14">
        <v>167</v>
      </c>
      <c r="F354" s="16"/>
      <c r="G354" s="16"/>
    </row>
    <row r="355" ht="19.7" customHeight="1" spans="1:7">
      <c r="A355" s="12" t="s">
        <v>459</v>
      </c>
      <c r="B355" s="17" t="s">
        <v>460</v>
      </c>
      <c r="C355" s="14">
        <v>147</v>
      </c>
      <c r="D355" s="15"/>
      <c r="E355" s="14">
        <v>17</v>
      </c>
      <c r="F355" s="16"/>
      <c r="G355" s="16">
        <f t="shared" ref="G355:G366" si="71">(E355/C355-1)*100%</f>
        <v>-0.884353741496599</v>
      </c>
    </row>
    <row r="356" ht="19.7" customHeight="1" spans="1:7">
      <c r="A356" s="12" t="s">
        <v>461</v>
      </c>
      <c r="B356" s="17" t="s">
        <v>462</v>
      </c>
      <c r="C356" s="14"/>
      <c r="D356" s="15"/>
      <c r="E356" s="14">
        <v>16</v>
      </c>
      <c r="F356" s="16"/>
      <c r="G356" s="16"/>
    </row>
    <row r="357" ht="19.7" customHeight="1" spans="1:7">
      <c r="A357" s="12" t="s">
        <v>463</v>
      </c>
      <c r="B357" s="13" t="s">
        <v>464</v>
      </c>
      <c r="C357" s="14">
        <v>113</v>
      </c>
      <c r="D357" s="15">
        <v>75</v>
      </c>
      <c r="E357" s="14">
        <v>710</v>
      </c>
      <c r="F357" s="16">
        <f t="shared" ref="F357:F366" si="72">E357/D357*100%</f>
        <v>9.46666666666667</v>
      </c>
      <c r="G357" s="16">
        <f t="shared" si="71"/>
        <v>5.28318584070797</v>
      </c>
    </row>
    <row r="358" ht="19.7" customHeight="1" spans="1:7">
      <c r="A358" s="12" t="s">
        <v>465</v>
      </c>
      <c r="B358" s="17" t="s">
        <v>466</v>
      </c>
      <c r="C358" s="14">
        <v>113</v>
      </c>
      <c r="D358" s="15">
        <v>75</v>
      </c>
      <c r="E358" s="14">
        <v>710</v>
      </c>
      <c r="F358" s="16">
        <f t="shared" si="72"/>
        <v>9.46666666666667</v>
      </c>
      <c r="G358" s="16">
        <f t="shared" si="71"/>
        <v>5.28318584070797</v>
      </c>
    </row>
    <row r="359" ht="19.7" customHeight="1" spans="1:7">
      <c r="A359" s="12" t="s">
        <v>467</v>
      </c>
      <c r="B359" s="13" t="s">
        <v>468</v>
      </c>
      <c r="C359" s="14">
        <v>25</v>
      </c>
      <c r="D359" s="15"/>
      <c r="E359" s="14"/>
      <c r="F359" s="16"/>
      <c r="G359" s="16">
        <f t="shared" si="71"/>
        <v>-1</v>
      </c>
    </row>
    <row r="360" ht="19.7" customHeight="1" spans="1:7">
      <c r="A360" s="12" t="s">
        <v>469</v>
      </c>
      <c r="B360" s="17" t="s">
        <v>470</v>
      </c>
      <c r="C360" s="14">
        <v>17</v>
      </c>
      <c r="D360" s="15"/>
      <c r="E360" s="14"/>
      <c r="F360" s="16"/>
      <c r="G360" s="16">
        <f t="shared" si="71"/>
        <v>-1</v>
      </c>
    </row>
    <row r="361" ht="19.7" customHeight="1" spans="1:7">
      <c r="A361" s="12" t="s">
        <v>471</v>
      </c>
      <c r="B361" s="17" t="s">
        <v>472</v>
      </c>
      <c r="C361" s="14">
        <v>8</v>
      </c>
      <c r="D361" s="15"/>
      <c r="E361" s="14"/>
      <c r="F361" s="16"/>
      <c r="G361" s="16">
        <f t="shared" si="71"/>
        <v>-1</v>
      </c>
    </row>
    <row r="362" ht="19.7" customHeight="1" spans="1:7">
      <c r="A362" s="12" t="s">
        <v>473</v>
      </c>
      <c r="B362" s="13" t="s">
        <v>474</v>
      </c>
      <c r="C362" s="14">
        <v>1983</v>
      </c>
      <c r="D362" s="15">
        <v>75</v>
      </c>
      <c r="E362" s="14">
        <v>8</v>
      </c>
      <c r="F362" s="16">
        <f t="shared" si="72"/>
        <v>0.106666666666667</v>
      </c>
      <c r="G362" s="16">
        <f t="shared" si="71"/>
        <v>-0.995965708522441</v>
      </c>
    </row>
    <row r="363" ht="19.7" customHeight="1" spans="1:7">
      <c r="A363" s="12" t="s">
        <v>475</v>
      </c>
      <c r="B363" s="17" t="s">
        <v>476</v>
      </c>
      <c r="C363" s="14">
        <v>1983</v>
      </c>
      <c r="D363" s="15">
        <v>75</v>
      </c>
      <c r="E363" s="14">
        <v>8</v>
      </c>
      <c r="F363" s="16">
        <f t="shared" si="72"/>
        <v>0.106666666666667</v>
      </c>
      <c r="G363" s="16">
        <f t="shared" si="71"/>
        <v>-0.995965708522441</v>
      </c>
    </row>
    <row r="364" ht="19.7" customHeight="1" spans="1:7">
      <c r="A364" s="12" t="s">
        <v>477</v>
      </c>
      <c r="B364" s="13" t="s">
        <v>478</v>
      </c>
      <c r="C364" s="14">
        <v>28280</v>
      </c>
      <c r="D364" s="15">
        <f>D365+D372+D374+D378+D380+D382</f>
        <v>22740</v>
      </c>
      <c r="E364" s="15">
        <f>E365+E372+E374+E378+E380+E382</f>
        <v>28759</v>
      </c>
      <c r="F364" s="16">
        <f t="shared" si="72"/>
        <v>1.26468777484609</v>
      </c>
      <c r="G364" s="16">
        <f t="shared" si="71"/>
        <v>0.0169377652050919</v>
      </c>
    </row>
    <row r="365" ht="19.7" customHeight="1" spans="1:7">
      <c r="A365" s="12" t="s">
        <v>479</v>
      </c>
      <c r="B365" s="13" t="s">
        <v>480</v>
      </c>
      <c r="C365" s="14">
        <v>7389</v>
      </c>
      <c r="D365" s="15">
        <f>SUM(D366:D371)</f>
        <v>2190</v>
      </c>
      <c r="E365" s="14">
        <v>5216</v>
      </c>
      <c r="F365" s="16">
        <f t="shared" si="72"/>
        <v>2.38173515981735</v>
      </c>
      <c r="G365" s="16">
        <f t="shared" si="71"/>
        <v>-0.294085803221004</v>
      </c>
    </row>
    <row r="366" ht="19.7" customHeight="1" spans="1:7">
      <c r="A366" s="12" t="s">
        <v>481</v>
      </c>
      <c r="B366" s="17" t="s">
        <v>13</v>
      </c>
      <c r="C366" s="14">
        <v>2935</v>
      </c>
      <c r="D366" s="15">
        <v>1250</v>
      </c>
      <c r="E366" s="14">
        <v>2389</v>
      </c>
      <c r="F366" s="16">
        <f t="shared" si="72"/>
        <v>1.9112</v>
      </c>
      <c r="G366" s="16">
        <f t="shared" si="71"/>
        <v>-0.18603066439523</v>
      </c>
    </row>
    <row r="367" ht="19.7" customHeight="1" spans="1:7">
      <c r="A367" s="12" t="s">
        <v>482</v>
      </c>
      <c r="B367" s="17" t="s">
        <v>15</v>
      </c>
      <c r="C367" s="14"/>
      <c r="D367" s="15"/>
      <c r="E367" s="14">
        <v>110</v>
      </c>
      <c r="F367" s="16"/>
      <c r="G367" s="16"/>
    </row>
    <row r="368" ht="19.7" customHeight="1" spans="1:7">
      <c r="A368" s="12" t="s">
        <v>483</v>
      </c>
      <c r="B368" s="17" t="s">
        <v>484</v>
      </c>
      <c r="C368" s="14">
        <v>702</v>
      </c>
      <c r="D368" s="15">
        <v>210</v>
      </c>
      <c r="E368" s="14">
        <v>743</v>
      </c>
      <c r="F368" s="16">
        <f t="shared" ref="F368:F385" si="73">E368/D368*100%</f>
        <v>3.53809523809524</v>
      </c>
      <c r="G368" s="16">
        <f t="shared" ref="G368:G385" si="74">(E368/C368-1)*100%</f>
        <v>0.0584045584045585</v>
      </c>
    </row>
    <row r="369" ht="19.7" customHeight="1" spans="1:7">
      <c r="A369" s="12" t="s">
        <v>485</v>
      </c>
      <c r="B369" s="17" t="s">
        <v>486</v>
      </c>
      <c r="C369" s="14">
        <v>310</v>
      </c>
      <c r="D369" s="15">
        <v>310</v>
      </c>
      <c r="E369" s="14">
        <v>363</v>
      </c>
      <c r="F369" s="16">
        <f t="shared" si="73"/>
        <v>1.17096774193548</v>
      </c>
      <c r="G369" s="16">
        <f t="shared" si="74"/>
        <v>0.170967741935484</v>
      </c>
    </row>
    <row r="370" ht="19.7" customHeight="1" spans="1:7">
      <c r="A370" s="12" t="s">
        <v>487</v>
      </c>
      <c r="B370" s="17" t="s">
        <v>488</v>
      </c>
      <c r="C370" s="14">
        <v>602</v>
      </c>
      <c r="D370" s="15">
        <v>210</v>
      </c>
      <c r="E370" s="14">
        <v>1087</v>
      </c>
      <c r="F370" s="16">
        <f t="shared" si="73"/>
        <v>5.17619047619048</v>
      </c>
      <c r="G370" s="16">
        <f t="shared" si="74"/>
        <v>0.805647840531561</v>
      </c>
    </row>
    <row r="371" ht="19.7" customHeight="1" spans="1:7">
      <c r="A371" s="12" t="s">
        <v>489</v>
      </c>
      <c r="B371" s="17" t="s">
        <v>490</v>
      </c>
      <c r="C371" s="14">
        <v>2840</v>
      </c>
      <c r="D371" s="15">
        <v>210</v>
      </c>
      <c r="E371" s="14">
        <v>524</v>
      </c>
      <c r="F371" s="16">
        <f t="shared" si="73"/>
        <v>2.4952380952381</v>
      </c>
      <c r="G371" s="16">
        <f t="shared" si="74"/>
        <v>-0.815492957746479</v>
      </c>
    </row>
    <row r="372" ht="19.7" customHeight="1" spans="1:7">
      <c r="A372" s="12" t="s">
        <v>491</v>
      </c>
      <c r="B372" s="13" t="s">
        <v>492</v>
      </c>
      <c r="C372" s="14">
        <v>852</v>
      </c>
      <c r="D372" s="15">
        <v>135</v>
      </c>
      <c r="E372" s="14"/>
      <c r="F372" s="16">
        <f t="shared" si="73"/>
        <v>0</v>
      </c>
      <c r="G372" s="16">
        <f t="shared" si="74"/>
        <v>-1</v>
      </c>
    </row>
    <row r="373" ht="19.7" customHeight="1" spans="1:7">
      <c r="A373" s="12" t="s">
        <v>493</v>
      </c>
      <c r="B373" s="17" t="s">
        <v>494</v>
      </c>
      <c r="C373" s="14">
        <v>852</v>
      </c>
      <c r="D373" s="15">
        <v>135</v>
      </c>
      <c r="E373" s="14"/>
      <c r="F373" s="16">
        <f t="shared" si="73"/>
        <v>0</v>
      </c>
      <c r="G373" s="16">
        <f t="shared" si="74"/>
        <v>-1</v>
      </c>
    </row>
    <row r="374" s="2" customFormat="1" ht="19.7" customHeight="1" spans="1:7">
      <c r="A374" s="12" t="s">
        <v>495</v>
      </c>
      <c r="B374" s="13" t="s">
        <v>496</v>
      </c>
      <c r="C374" s="14">
        <v>12354</v>
      </c>
      <c r="D374" s="15">
        <f>SUM(D375:D376)</f>
        <v>9150</v>
      </c>
      <c r="E374" s="14">
        <v>14504</v>
      </c>
      <c r="F374" s="16">
        <f t="shared" si="73"/>
        <v>1.58513661202186</v>
      </c>
      <c r="G374" s="16">
        <f t="shared" si="74"/>
        <v>0.17403270195888</v>
      </c>
    </row>
    <row r="375" ht="19.7" customHeight="1" spans="1:7">
      <c r="A375" s="12" t="s">
        <v>497</v>
      </c>
      <c r="B375" s="17" t="s">
        <v>498</v>
      </c>
      <c r="C375" s="14">
        <v>2279</v>
      </c>
      <c r="D375" s="15">
        <v>1450</v>
      </c>
      <c r="E375" s="14">
        <v>3213</v>
      </c>
      <c r="F375" s="16">
        <f t="shared" si="73"/>
        <v>2.21586206896552</v>
      </c>
      <c r="G375" s="16">
        <f t="shared" si="74"/>
        <v>0.409828872312418</v>
      </c>
    </row>
    <row r="376" ht="19.7" customHeight="1" spans="1:7">
      <c r="A376" s="12" t="s">
        <v>499</v>
      </c>
      <c r="B376" s="17" t="s">
        <v>500</v>
      </c>
      <c r="C376" s="14">
        <v>10075</v>
      </c>
      <c r="D376" s="15">
        <v>7700</v>
      </c>
      <c r="E376" s="14">
        <v>11291</v>
      </c>
      <c r="F376" s="16">
        <f t="shared" si="73"/>
        <v>1.46636363636364</v>
      </c>
      <c r="G376" s="16">
        <f t="shared" si="74"/>
        <v>0.120694789081886</v>
      </c>
    </row>
    <row r="377" ht="19.7" customHeight="1" spans="1:7">
      <c r="A377" s="12" t="s">
        <v>501</v>
      </c>
      <c r="B377" s="13" t="s">
        <v>502</v>
      </c>
      <c r="C377" s="14">
        <v>1977</v>
      </c>
      <c r="D377" s="15">
        <v>1500</v>
      </c>
      <c r="E377" s="14">
        <v>5751</v>
      </c>
      <c r="F377" s="16">
        <f t="shared" si="73"/>
        <v>3.834</v>
      </c>
      <c r="G377" s="16">
        <f t="shared" si="74"/>
        <v>1.90895295902883</v>
      </c>
    </row>
    <row r="378" ht="19.7" customHeight="1" spans="1:7">
      <c r="A378" s="12" t="s">
        <v>503</v>
      </c>
      <c r="B378" s="17" t="s">
        <v>504</v>
      </c>
      <c r="C378" s="14">
        <v>1977</v>
      </c>
      <c r="D378" s="15">
        <v>1500</v>
      </c>
      <c r="E378" s="14">
        <v>5751</v>
      </c>
      <c r="F378" s="16">
        <f t="shared" si="73"/>
        <v>3.834</v>
      </c>
      <c r="G378" s="16">
        <f t="shared" si="74"/>
        <v>1.90895295902883</v>
      </c>
    </row>
    <row r="379" ht="19.7" customHeight="1" spans="1:7">
      <c r="A379" s="12" t="s">
        <v>505</v>
      </c>
      <c r="B379" s="13" t="s">
        <v>506</v>
      </c>
      <c r="C379" s="14">
        <v>25</v>
      </c>
      <c r="D379" s="15">
        <v>50</v>
      </c>
      <c r="E379" s="14">
        <v>92</v>
      </c>
      <c r="F379" s="16">
        <f t="shared" si="73"/>
        <v>1.84</v>
      </c>
      <c r="G379" s="16">
        <f t="shared" si="74"/>
        <v>2.68</v>
      </c>
    </row>
    <row r="380" ht="19.7" customHeight="1" spans="1:7">
      <c r="A380" s="12" t="s">
        <v>507</v>
      </c>
      <c r="B380" s="17" t="s">
        <v>508</v>
      </c>
      <c r="C380" s="14">
        <v>25</v>
      </c>
      <c r="D380" s="15">
        <v>50</v>
      </c>
      <c r="E380" s="14">
        <v>92</v>
      </c>
      <c r="F380" s="16">
        <f t="shared" si="73"/>
        <v>1.84</v>
      </c>
      <c r="G380" s="16">
        <f t="shared" si="74"/>
        <v>2.68</v>
      </c>
    </row>
    <row r="381" ht="19.7" customHeight="1" spans="1:7">
      <c r="A381" s="12" t="s">
        <v>509</v>
      </c>
      <c r="B381" s="13" t="s">
        <v>510</v>
      </c>
      <c r="C381" s="14">
        <v>5683</v>
      </c>
      <c r="D381" s="15">
        <v>9715</v>
      </c>
      <c r="E381" s="14">
        <v>3196</v>
      </c>
      <c r="F381" s="16">
        <f t="shared" si="73"/>
        <v>0.328975810602162</v>
      </c>
      <c r="G381" s="16">
        <f t="shared" si="74"/>
        <v>-0.437620974837234</v>
      </c>
    </row>
    <row r="382" ht="19.7" customHeight="1" spans="1:7">
      <c r="A382" s="12" t="s">
        <v>511</v>
      </c>
      <c r="B382" s="17" t="s">
        <v>512</v>
      </c>
      <c r="C382" s="14">
        <v>5683</v>
      </c>
      <c r="D382" s="15">
        <v>9715</v>
      </c>
      <c r="E382" s="14">
        <v>3196</v>
      </c>
      <c r="F382" s="16">
        <f t="shared" si="73"/>
        <v>0.328975810602162</v>
      </c>
      <c r="G382" s="16">
        <f t="shared" si="74"/>
        <v>-0.437620974837234</v>
      </c>
    </row>
    <row r="383" ht="19.7" customHeight="1" spans="1:7">
      <c r="A383" s="12" t="s">
        <v>513</v>
      </c>
      <c r="B383" s="13" t="s">
        <v>514</v>
      </c>
      <c r="C383" s="14">
        <v>93733</v>
      </c>
      <c r="D383" s="15">
        <f>D384+D402+D415+D431+D438+D442+D447</f>
        <v>94600</v>
      </c>
      <c r="E383" s="15">
        <f>E384+E402+E415+E431+E438+E442+E447+E445</f>
        <v>106000</v>
      </c>
      <c r="F383" s="16">
        <f t="shared" si="73"/>
        <v>1.12050739957717</v>
      </c>
      <c r="G383" s="16">
        <f t="shared" si="74"/>
        <v>0.130871731407295</v>
      </c>
    </row>
    <row r="384" ht="19.7" customHeight="1" spans="1:7">
      <c r="A384" s="12" t="s">
        <v>515</v>
      </c>
      <c r="B384" s="13" t="s">
        <v>516</v>
      </c>
      <c r="C384" s="14">
        <v>20515</v>
      </c>
      <c r="D384" s="15">
        <f>SUM(D385:D401)</f>
        <v>13755</v>
      </c>
      <c r="E384" s="15">
        <f>SUM(E385:E401)</f>
        <v>36201</v>
      </c>
      <c r="F384" s="16">
        <f t="shared" si="73"/>
        <v>2.63184296619411</v>
      </c>
      <c r="G384" s="16">
        <f t="shared" si="74"/>
        <v>0.764611260053619</v>
      </c>
    </row>
    <row r="385" ht="19.7" customHeight="1" spans="1:7">
      <c r="A385" s="12" t="s">
        <v>517</v>
      </c>
      <c r="B385" s="17" t="s">
        <v>13</v>
      </c>
      <c r="C385" s="14">
        <v>2012</v>
      </c>
      <c r="D385" s="15">
        <v>805</v>
      </c>
      <c r="E385" s="14">
        <v>1462</v>
      </c>
      <c r="F385" s="16">
        <f t="shared" si="73"/>
        <v>1.81614906832298</v>
      </c>
      <c r="G385" s="16">
        <f t="shared" si="74"/>
        <v>-0.273359840954274</v>
      </c>
    </row>
    <row r="386" ht="19.7" customHeight="1" spans="1:7">
      <c r="A386" s="12" t="s">
        <v>518</v>
      </c>
      <c r="B386" s="17" t="s">
        <v>15</v>
      </c>
      <c r="C386" s="14"/>
      <c r="D386" s="15"/>
      <c r="E386" s="14">
        <v>115</v>
      </c>
      <c r="F386" s="16"/>
      <c r="G386" s="16"/>
    </row>
    <row r="387" ht="19.7" customHeight="1" spans="1:7">
      <c r="A387" s="12" t="s">
        <v>519</v>
      </c>
      <c r="B387" s="17" t="s">
        <v>17</v>
      </c>
      <c r="C387" s="14"/>
      <c r="D387" s="15"/>
      <c r="E387" s="14">
        <v>15</v>
      </c>
      <c r="F387" s="16"/>
      <c r="G387" s="16"/>
    </row>
    <row r="388" ht="19.7" customHeight="1" spans="1:7">
      <c r="A388" s="12" t="s">
        <v>520</v>
      </c>
      <c r="B388" s="17" t="s">
        <v>37</v>
      </c>
      <c r="C388" s="14">
        <v>996</v>
      </c>
      <c r="D388" s="15">
        <v>1350</v>
      </c>
      <c r="E388" s="14">
        <v>726</v>
      </c>
      <c r="F388" s="16">
        <f t="shared" ref="F388:F391" si="75">E388/D388*100%</f>
        <v>0.537777777777778</v>
      </c>
      <c r="G388" s="16">
        <f t="shared" ref="G388:G391" si="76">(E388/C388-1)*100%</f>
        <v>-0.271084337349398</v>
      </c>
    </row>
    <row r="389" ht="19.7" customHeight="1" spans="1:7">
      <c r="A389" s="12" t="s">
        <v>521</v>
      </c>
      <c r="B389" s="17" t="s">
        <v>522</v>
      </c>
      <c r="C389" s="14">
        <v>95</v>
      </c>
      <c r="D389" s="15">
        <v>280</v>
      </c>
      <c r="E389" s="14">
        <v>1115</v>
      </c>
      <c r="F389" s="16">
        <f t="shared" si="75"/>
        <v>3.98214285714286</v>
      </c>
      <c r="G389" s="16">
        <f t="shared" si="76"/>
        <v>10.7368421052632</v>
      </c>
    </row>
    <row r="390" ht="19.7" customHeight="1" spans="1:7">
      <c r="A390" s="12" t="s">
        <v>523</v>
      </c>
      <c r="B390" s="17" t="s">
        <v>524</v>
      </c>
      <c r="C390" s="14">
        <v>302</v>
      </c>
      <c r="D390" s="15">
        <v>690</v>
      </c>
      <c r="E390" s="14">
        <v>455</v>
      </c>
      <c r="F390" s="16">
        <f t="shared" si="75"/>
        <v>0.659420289855073</v>
      </c>
      <c r="G390" s="16">
        <f t="shared" si="76"/>
        <v>0.506622516556291</v>
      </c>
    </row>
    <row r="391" ht="19.7" customHeight="1" spans="1:7">
      <c r="A391" s="12" t="s">
        <v>525</v>
      </c>
      <c r="B391" s="17" t="s">
        <v>526</v>
      </c>
      <c r="C391" s="14">
        <v>40</v>
      </c>
      <c r="D391" s="15">
        <v>85</v>
      </c>
      <c r="E391" s="14">
        <v>59</v>
      </c>
      <c r="F391" s="16">
        <f t="shared" si="75"/>
        <v>0.694117647058824</v>
      </c>
      <c r="G391" s="16">
        <f t="shared" si="76"/>
        <v>0.475</v>
      </c>
    </row>
    <row r="392" ht="19.7" customHeight="1" spans="1:7">
      <c r="A392" s="12" t="s">
        <v>527</v>
      </c>
      <c r="B392" s="17" t="s">
        <v>528</v>
      </c>
      <c r="C392" s="14"/>
      <c r="D392" s="15"/>
      <c r="E392" s="14">
        <v>13</v>
      </c>
      <c r="F392" s="16"/>
      <c r="G392" s="16"/>
    </row>
    <row r="393" ht="19.7" customHeight="1" spans="1:7">
      <c r="A393" s="12" t="s">
        <v>529</v>
      </c>
      <c r="B393" s="17" t="s">
        <v>530</v>
      </c>
      <c r="C393" s="14"/>
      <c r="D393" s="15"/>
      <c r="E393" s="14">
        <v>19</v>
      </c>
      <c r="F393" s="16"/>
      <c r="G393" s="16"/>
    </row>
    <row r="394" ht="19.7" customHeight="1" spans="1:7">
      <c r="A394" s="12" t="s">
        <v>531</v>
      </c>
      <c r="B394" s="17" t="s">
        <v>532</v>
      </c>
      <c r="C394" s="14">
        <v>119</v>
      </c>
      <c r="D394" s="15">
        <v>15</v>
      </c>
      <c r="E394" s="14">
        <v>30</v>
      </c>
      <c r="F394" s="16">
        <f t="shared" ref="F394:F409" si="77">E394/D394*100%</f>
        <v>2</v>
      </c>
      <c r="G394" s="16">
        <f t="shared" ref="G394:G398" si="78">(E394/C394-1)*100%</f>
        <v>-0.747899159663866</v>
      </c>
    </row>
    <row r="395" ht="19.7" customHeight="1" spans="1:7">
      <c r="A395" s="12" t="s">
        <v>533</v>
      </c>
      <c r="B395" s="17" t="s">
        <v>534</v>
      </c>
      <c r="C395" s="14">
        <v>7994</v>
      </c>
      <c r="D395" s="15">
        <v>1360</v>
      </c>
      <c r="E395" s="14">
        <v>18973</v>
      </c>
      <c r="F395" s="16">
        <f t="shared" si="77"/>
        <v>13.9507352941176</v>
      </c>
      <c r="G395" s="16">
        <f t="shared" si="78"/>
        <v>1.37340505379034</v>
      </c>
    </row>
    <row r="396" ht="19.7" customHeight="1" spans="1:7">
      <c r="A396" s="12">
        <v>2130124</v>
      </c>
      <c r="B396" s="17" t="s">
        <v>535</v>
      </c>
      <c r="C396" s="14"/>
      <c r="D396" s="15">
        <v>165</v>
      </c>
      <c r="E396" s="14">
        <v>1</v>
      </c>
      <c r="F396" s="16">
        <f t="shared" si="77"/>
        <v>0.00606060606060606</v>
      </c>
      <c r="G396" s="16"/>
    </row>
    <row r="397" ht="19.7" customHeight="1" spans="1:7">
      <c r="A397" s="12">
        <v>2130125</v>
      </c>
      <c r="B397" s="17" t="s">
        <v>536</v>
      </c>
      <c r="C397" s="14">
        <v>236</v>
      </c>
      <c r="D397" s="15">
        <v>410</v>
      </c>
      <c r="E397" s="14">
        <v>188</v>
      </c>
      <c r="F397" s="16">
        <f t="shared" si="77"/>
        <v>0.458536585365854</v>
      </c>
      <c r="G397" s="16">
        <f t="shared" si="78"/>
        <v>-0.203389830508475</v>
      </c>
    </row>
    <row r="398" ht="19.7" customHeight="1" spans="1:7">
      <c r="A398" s="12" t="s">
        <v>537</v>
      </c>
      <c r="B398" s="17" t="s">
        <v>538</v>
      </c>
      <c r="C398" s="14">
        <v>4524</v>
      </c>
      <c r="D398" s="15">
        <v>4585</v>
      </c>
      <c r="E398" s="14">
        <v>4585</v>
      </c>
      <c r="F398" s="16">
        <f t="shared" si="77"/>
        <v>1</v>
      </c>
      <c r="G398" s="16">
        <f t="shared" si="78"/>
        <v>0.0134836427939877</v>
      </c>
    </row>
    <row r="399" ht="19.7" customHeight="1" spans="1:7">
      <c r="A399" s="12">
        <v>2130148</v>
      </c>
      <c r="B399" s="17" t="s">
        <v>539</v>
      </c>
      <c r="C399" s="14"/>
      <c r="D399" s="15">
        <v>80</v>
      </c>
      <c r="E399" s="14">
        <v>444</v>
      </c>
      <c r="F399" s="16">
        <f t="shared" si="77"/>
        <v>5.55</v>
      </c>
      <c r="G399" s="16"/>
    </row>
    <row r="400" ht="19.7" customHeight="1" spans="1:7">
      <c r="A400" s="12" t="s">
        <v>540</v>
      </c>
      <c r="B400" s="17" t="s">
        <v>541</v>
      </c>
      <c r="C400" s="14">
        <v>305</v>
      </c>
      <c r="D400" s="15">
        <v>2650</v>
      </c>
      <c r="E400" s="14">
        <v>8001</v>
      </c>
      <c r="F400" s="16">
        <f t="shared" si="77"/>
        <v>3.01924528301887</v>
      </c>
      <c r="G400" s="16">
        <f t="shared" ref="G400:G408" si="79">(E400/C400-1)*100%</f>
        <v>25.2327868852459</v>
      </c>
    </row>
    <row r="401" ht="19.7" customHeight="1" spans="1:7">
      <c r="A401" s="12" t="s">
        <v>542</v>
      </c>
      <c r="B401" s="17" t="s">
        <v>543</v>
      </c>
      <c r="C401" s="14">
        <v>3892</v>
      </c>
      <c r="D401" s="15">
        <v>1280</v>
      </c>
      <c r="E401" s="14"/>
      <c r="F401" s="16">
        <f t="shared" si="77"/>
        <v>0</v>
      </c>
      <c r="G401" s="16">
        <f t="shared" si="79"/>
        <v>-1</v>
      </c>
    </row>
    <row r="402" ht="19.7" customHeight="1" spans="1:7">
      <c r="A402" s="12" t="s">
        <v>544</v>
      </c>
      <c r="B402" s="13" t="s">
        <v>545</v>
      </c>
      <c r="C402" s="14">
        <v>15696</v>
      </c>
      <c r="D402" s="15">
        <f>SUM(D403:D414)</f>
        <v>8060</v>
      </c>
      <c r="E402" s="14">
        <v>10460</v>
      </c>
      <c r="F402" s="16">
        <f t="shared" si="77"/>
        <v>1.29776674937965</v>
      </c>
      <c r="G402" s="16">
        <f t="shared" si="79"/>
        <v>-0.333588175331295</v>
      </c>
    </row>
    <row r="403" ht="19.7" customHeight="1" spans="1:7">
      <c r="A403" s="12" t="s">
        <v>546</v>
      </c>
      <c r="B403" s="17" t="s">
        <v>13</v>
      </c>
      <c r="C403" s="14">
        <v>1141</v>
      </c>
      <c r="D403" s="15">
        <v>1360</v>
      </c>
      <c r="E403" s="14">
        <v>1220</v>
      </c>
      <c r="F403" s="16">
        <f t="shared" si="77"/>
        <v>0.897058823529412</v>
      </c>
      <c r="G403" s="16">
        <f t="shared" si="79"/>
        <v>0.0692375109553023</v>
      </c>
    </row>
    <row r="404" ht="19.7" customHeight="1" spans="1:7">
      <c r="A404" s="12">
        <v>2130204</v>
      </c>
      <c r="B404" s="17" t="s">
        <v>547</v>
      </c>
      <c r="C404" s="14">
        <v>178</v>
      </c>
      <c r="D404" s="15">
        <v>280</v>
      </c>
      <c r="E404" s="14">
        <v>619</v>
      </c>
      <c r="F404" s="16">
        <f t="shared" si="77"/>
        <v>2.21071428571429</v>
      </c>
      <c r="G404" s="16">
        <f t="shared" si="79"/>
        <v>2.47752808988764</v>
      </c>
    </row>
    <row r="405" ht="19.7" customHeight="1" spans="1:7">
      <c r="A405" s="12">
        <v>2130205</v>
      </c>
      <c r="B405" s="17" t="s">
        <v>548</v>
      </c>
      <c r="C405" s="14">
        <v>9434</v>
      </c>
      <c r="D405" s="15">
        <v>2710</v>
      </c>
      <c r="E405" s="14">
        <v>4999</v>
      </c>
      <c r="F405" s="16">
        <f t="shared" si="77"/>
        <v>1.84464944649446</v>
      </c>
      <c r="G405" s="16">
        <f t="shared" si="79"/>
        <v>-0.470108119567522</v>
      </c>
    </row>
    <row r="406" ht="19.7" customHeight="1" spans="1:7">
      <c r="A406" s="12">
        <v>2130206</v>
      </c>
      <c r="B406" s="17" t="s">
        <v>549</v>
      </c>
      <c r="C406" s="14">
        <v>414</v>
      </c>
      <c r="D406" s="15">
        <v>1360</v>
      </c>
      <c r="E406" s="14"/>
      <c r="F406" s="16">
        <f t="shared" si="77"/>
        <v>0</v>
      </c>
      <c r="G406" s="16">
        <f t="shared" si="79"/>
        <v>-1</v>
      </c>
    </row>
    <row r="407" ht="19.7" customHeight="1" spans="1:7">
      <c r="A407" s="12">
        <v>2130207</v>
      </c>
      <c r="B407" s="17" t="s">
        <v>550</v>
      </c>
      <c r="C407" s="14">
        <v>414</v>
      </c>
      <c r="D407" s="15">
        <v>955</v>
      </c>
      <c r="E407" s="14">
        <v>118</v>
      </c>
      <c r="F407" s="16">
        <f t="shared" si="77"/>
        <v>0.123560209424084</v>
      </c>
      <c r="G407" s="16">
        <f t="shared" si="79"/>
        <v>-0.714975845410628</v>
      </c>
    </row>
    <row r="408" ht="19.7" customHeight="1" spans="1:7">
      <c r="A408" s="12">
        <v>2130209</v>
      </c>
      <c r="B408" s="17" t="s">
        <v>551</v>
      </c>
      <c r="C408" s="14">
        <v>474</v>
      </c>
      <c r="D408" s="15">
        <v>275</v>
      </c>
      <c r="E408" s="14">
        <v>2704</v>
      </c>
      <c r="F408" s="16">
        <f t="shared" si="77"/>
        <v>9.83272727272727</v>
      </c>
      <c r="G408" s="16">
        <f t="shared" si="79"/>
        <v>4.70464135021097</v>
      </c>
    </row>
    <row r="409" ht="19.7" customHeight="1" spans="1:7">
      <c r="A409" s="12">
        <v>2130211</v>
      </c>
      <c r="B409" s="17" t="s">
        <v>552</v>
      </c>
      <c r="C409" s="14"/>
      <c r="D409" s="15">
        <v>140</v>
      </c>
      <c r="E409" s="14"/>
      <c r="F409" s="16">
        <f t="shared" si="77"/>
        <v>0</v>
      </c>
      <c r="G409" s="16"/>
    </row>
    <row r="410" ht="19.7" customHeight="1" spans="1:7">
      <c r="A410" s="12">
        <v>2130212</v>
      </c>
      <c r="B410" s="17" t="s">
        <v>553</v>
      </c>
      <c r="C410" s="14">
        <v>295</v>
      </c>
      <c r="D410" s="15"/>
      <c r="E410" s="14">
        <v>136</v>
      </c>
      <c r="F410" s="16"/>
      <c r="G410" s="16">
        <f t="shared" ref="G410:G416" si="80">(E410/C410-1)*100%</f>
        <v>-0.538983050847458</v>
      </c>
    </row>
    <row r="411" ht="19.7" customHeight="1" spans="1:7">
      <c r="A411" s="12">
        <v>2130221</v>
      </c>
      <c r="B411" s="17" t="s">
        <v>554</v>
      </c>
      <c r="C411" s="14">
        <v>5</v>
      </c>
      <c r="D411" s="15"/>
      <c r="E411" s="14"/>
      <c r="F411" s="16"/>
      <c r="G411" s="16">
        <f t="shared" si="80"/>
        <v>-1</v>
      </c>
    </row>
    <row r="412" ht="19.7" customHeight="1" spans="1:7">
      <c r="A412" s="12">
        <v>2130227</v>
      </c>
      <c r="B412" s="17" t="s">
        <v>555</v>
      </c>
      <c r="C412" s="14">
        <v>22</v>
      </c>
      <c r="D412" s="15"/>
      <c r="E412" s="14">
        <v>5</v>
      </c>
      <c r="F412" s="16"/>
      <c r="G412" s="16">
        <f t="shared" si="80"/>
        <v>-0.772727272727273</v>
      </c>
    </row>
    <row r="413" ht="19.7" customHeight="1" spans="1:7">
      <c r="A413" s="12">
        <v>2130234</v>
      </c>
      <c r="B413" s="17" t="s">
        <v>556</v>
      </c>
      <c r="C413" s="14">
        <v>1142</v>
      </c>
      <c r="D413" s="15">
        <v>680</v>
      </c>
      <c r="E413" s="14">
        <v>659</v>
      </c>
      <c r="F413" s="16">
        <f t="shared" ref="F413:F416" si="81">E413/D413*100%</f>
        <v>0.969117647058824</v>
      </c>
      <c r="G413" s="16">
        <f t="shared" si="80"/>
        <v>-0.422942206654991</v>
      </c>
    </row>
    <row r="414" ht="19.7" customHeight="1" spans="1:7">
      <c r="A414" s="12">
        <v>2130299</v>
      </c>
      <c r="B414" s="17" t="s">
        <v>557</v>
      </c>
      <c r="C414" s="14">
        <v>2177</v>
      </c>
      <c r="D414" s="15">
        <v>300</v>
      </c>
      <c r="E414" s="14"/>
      <c r="F414" s="16">
        <f t="shared" si="81"/>
        <v>0</v>
      </c>
      <c r="G414" s="16">
        <f t="shared" si="80"/>
        <v>-1</v>
      </c>
    </row>
    <row r="415" ht="19.7" customHeight="1" spans="1:7">
      <c r="A415" s="12">
        <v>21303</v>
      </c>
      <c r="B415" s="13" t="s">
        <v>558</v>
      </c>
      <c r="C415" s="14">
        <v>9836</v>
      </c>
      <c r="D415" s="15">
        <f>SUM(D416:D430)</f>
        <v>5490</v>
      </c>
      <c r="E415" s="14">
        <v>10033</v>
      </c>
      <c r="F415" s="16">
        <f t="shared" si="81"/>
        <v>1.82750455373406</v>
      </c>
      <c r="G415" s="16">
        <f t="shared" si="80"/>
        <v>0.0200284668564457</v>
      </c>
    </row>
    <row r="416" ht="19.7" customHeight="1" spans="1:7">
      <c r="A416" s="12">
        <v>2130301</v>
      </c>
      <c r="B416" s="17" t="s">
        <v>13</v>
      </c>
      <c r="C416" s="14">
        <v>2011</v>
      </c>
      <c r="D416" s="15">
        <v>1150</v>
      </c>
      <c r="E416" s="14">
        <v>1696</v>
      </c>
      <c r="F416" s="16">
        <f t="shared" si="81"/>
        <v>1.47478260869565</v>
      </c>
      <c r="G416" s="16">
        <f t="shared" si="80"/>
        <v>-0.156638488314272</v>
      </c>
    </row>
    <row r="417" ht="19.7" customHeight="1" spans="1:7">
      <c r="A417" s="12">
        <v>2130302</v>
      </c>
      <c r="B417" s="17" t="s">
        <v>15</v>
      </c>
      <c r="C417" s="14"/>
      <c r="D417" s="15"/>
      <c r="E417" s="14">
        <v>104</v>
      </c>
      <c r="F417" s="16"/>
      <c r="G417" s="16"/>
    </row>
    <row r="418" ht="19.7" customHeight="1" spans="1:7">
      <c r="A418" s="12">
        <v>2130305</v>
      </c>
      <c r="B418" s="17" t="s">
        <v>559</v>
      </c>
      <c r="C418" s="14">
        <v>4629</v>
      </c>
      <c r="D418" s="15">
        <v>20</v>
      </c>
      <c r="E418" s="14">
        <v>4603</v>
      </c>
      <c r="F418" s="16">
        <f t="shared" ref="F418:F422" si="82">E418/D418*100%</f>
        <v>230.15</v>
      </c>
      <c r="G418" s="16">
        <f t="shared" ref="G418:G422" si="83">(E418/C418-1)*100%</f>
        <v>-0.00561676387988763</v>
      </c>
    </row>
    <row r="419" ht="19.7" customHeight="1" spans="1:7">
      <c r="A419" s="12">
        <v>2130306</v>
      </c>
      <c r="B419" s="17" t="s">
        <v>560</v>
      </c>
      <c r="C419" s="14">
        <v>308</v>
      </c>
      <c r="D419" s="15">
        <v>1350</v>
      </c>
      <c r="E419" s="14">
        <v>92</v>
      </c>
      <c r="F419" s="16">
        <f t="shared" si="82"/>
        <v>0.0681481481481482</v>
      </c>
      <c r="G419" s="16">
        <f t="shared" si="83"/>
        <v>-0.701298701298701</v>
      </c>
    </row>
    <row r="420" ht="19.7" customHeight="1" spans="1:7">
      <c r="A420" s="12">
        <v>2130309</v>
      </c>
      <c r="B420" s="17" t="s">
        <v>561</v>
      </c>
      <c r="C420" s="14"/>
      <c r="D420" s="15"/>
      <c r="E420" s="14"/>
      <c r="F420" s="16"/>
      <c r="G420" s="16"/>
    </row>
    <row r="421" ht="19.7" customHeight="1" spans="1:7">
      <c r="A421" s="12">
        <v>2130310</v>
      </c>
      <c r="B421" s="17" t="s">
        <v>562</v>
      </c>
      <c r="C421" s="14">
        <v>12</v>
      </c>
      <c r="D421" s="15">
        <v>1650</v>
      </c>
      <c r="E421" s="14">
        <v>1650</v>
      </c>
      <c r="F421" s="16">
        <f t="shared" si="82"/>
        <v>1</v>
      </c>
      <c r="G421" s="16">
        <f t="shared" si="83"/>
        <v>136.5</v>
      </c>
    </row>
    <row r="422" ht="19.7" customHeight="1" spans="1:7">
      <c r="A422" s="12">
        <v>2130311</v>
      </c>
      <c r="B422" s="17" t="s">
        <v>563</v>
      </c>
      <c r="C422" s="14">
        <v>93</v>
      </c>
      <c r="D422" s="15">
        <v>100</v>
      </c>
      <c r="E422" s="14">
        <v>100</v>
      </c>
      <c r="F422" s="16">
        <f t="shared" si="82"/>
        <v>1</v>
      </c>
      <c r="G422" s="16">
        <f t="shared" si="83"/>
        <v>0.075268817204301</v>
      </c>
    </row>
    <row r="423" ht="19.7" customHeight="1" spans="1:7">
      <c r="A423" s="12" t="s">
        <v>564</v>
      </c>
      <c r="B423" s="17" t="s">
        <v>565</v>
      </c>
      <c r="C423" s="14"/>
      <c r="D423" s="15"/>
      <c r="E423" s="14">
        <v>400</v>
      </c>
      <c r="F423" s="16"/>
      <c r="G423" s="16"/>
    </row>
    <row r="424" ht="19.7" customHeight="1" spans="1:7">
      <c r="A424" s="12">
        <v>2130314</v>
      </c>
      <c r="B424" s="17" t="s">
        <v>566</v>
      </c>
      <c r="C424" s="14">
        <v>21</v>
      </c>
      <c r="D424" s="15">
        <v>140</v>
      </c>
      <c r="E424" s="14">
        <v>65</v>
      </c>
      <c r="F424" s="16">
        <f>E424/D424*100%</f>
        <v>0.464285714285714</v>
      </c>
      <c r="G424" s="16">
        <f t="shared" ref="G424:G428" si="84">(E424/C424-1)*100%</f>
        <v>2.0952380952381</v>
      </c>
    </row>
    <row r="425" ht="19.7" customHeight="1" spans="1:7">
      <c r="A425" s="12" t="s">
        <v>567</v>
      </c>
      <c r="B425" s="17" t="s">
        <v>568</v>
      </c>
      <c r="C425" s="14"/>
      <c r="D425" s="15"/>
      <c r="E425" s="14">
        <v>56</v>
      </c>
      <c r="F425" s="16"/>
      <c r="G425" s="16"/>
    </row>
    <row r="426" ht="19.7" customHeight="1" spans="1:7">
      <c r="A426" s="12">
        <v>2130316</v>
      </c>
      <c r="B426" s="17" t="s">
        <v>569</v>
      </c>
      <c r="C426" s="14">
        <v>27</v>
      </c>
      <c r="D426" s="15">
        <v>680</v>
      </c>
      <c r="E426" s="14">
        <v>167</v>
      </c>
      <c r="F426" s="16">
        <f t="shared" ref="F426:F432" si="85">E426/D426*100%</f>
        <v>0.245588235294118</v>
      </c>
      <c r="G426" s="16">
        <f t="shared" si="84"/>
        <v>5.18518518518519</v>
      </c>
    </row>
    <row r="427" ht="19.7" customHeight="1" spans="1:7">
      <c r="A427" s="12">
        <v>2130321</v>
      </c>
      <c r="B427" s="17" t="s">
        <v>570</v>
      </c>
      <c r="C427" s="14">
        <v>694</v>
      </c>
      <c r="D427" s="15"/>
      <c r="E427" s="14">
        <v>992</v>
      </c>
      <c r="F427" s="16"/>
      <c r="G427" s="16">
        <f t="shared" si="84"/>
        <v>0.429394812680115</v>
      </c>
    </row>
    <row r="428" ht="19.7" customHeight="1" spans="1:7">
      <c r="A428" s="12">
        <v>2130322</v>
      </c>
      <c r="B428" s="17" t="s">
        <v>571</v>
      </c>
      <c r="C428" s="14">
        <v>3</v>
      </c>
      <c r="D428" s="15"/>
      <c r="E428" s="14"/>
      <c r="F428" s="16"/>
      <c r="G428" s="16">
        <f t="shared" si="84"/>
        <v>-1</v>
      </c>
    </row>
    <row r="429" ht="19.7" customHeight="1" spans="1:7">
      <c r="A429" s="12" t="s">
        <v>572</v>
      </c>
      <c r="B429" s="17" t="s">
        <v>573</v>
      </c>
      <c r="C429" s="14"/>
      <c r="D429" s="15"/>
      <c r="E429" s="14">
        <v>46</v>
      </c>
      <c r="F429" s="16"/>
      <c r="G429" s="16"/>
    </row>
    <row r="430" ht="19.7" customHeight="1" spans="1:7">
      <c r="A430" s="12" t="s">
        <v>574</v>
      </c>
      <c r="B430" s="17" t="s">
        <v>575</v>
      </c>
      <c r="C430" s="14">
        <v>2038</v>
      </c>
      <c r="D430" s="15">
        <v>400</v>
      </c>
      <c r="E430" s="14">
        <v>62</v>
      </c>
      <c r="F430" s="16">
        <f t="shared" si="85"/>
        <v>0.155</v>
      </c>
      <c r="G430" s="16">
        <f t="shared" ref="G430:G432" si="86">(E430/C430-1)*100%</f>
        <v>-0.969578017664377</v>
      </c>
    </row>
    <row r="431" ht="19.7" customHeight="1" spans="1:7">
      <c r="A431" s="12">
        <v>21305</v>
      </c>
      <c r="B431" s="13" t="s">
        <v>576</v>
      </c>
      <c r="C431" s="14">
        <v>30258</v>
      </c>
      <c r="D431" s="15">
        <f>SUM(D432:D437)</f>
        <v>61330</v>
      </c>
      <c r="E431" s="15">
        <f>SUM(E432:E437)</f>
        <v>36439</v>
      </c>
      <c r="F431" s="16">
        <f t="shared" si="85"/>
        <v>0.594146421001141</v>
      </c>
      <c r="G431" s="16">
        <f t="shared" si="86"/>
        <v>0.204276554960672</v>
      </c>
    </row>
    <row r="432" ht="19.7" customHeight="1" spans="1:7">
      <c r="A432" s="12">
        <v>2130501</v>
      </c>
      <c r="B432" s="17" t="s">
        <v>13</v>
      </c>
      <c r="C432" s="14">
        <v>219</v>
      </c>
      <c r="D432" s="15">
        <v>1600</v>
      </c>
      <c r="E432" s="14">
        <v>547</v>
      </c>
      <c r="F432" s="16">
        <f t="shared" si="85"/>
        <v>0.341875</v>
      </c>
      <c r="G432" s="16">
        <f t="shared" si="86"/>
        <v>1.49771689497717</v>
      </c>
    </row>
    <row r="433" ht="19.7" customHeight="1" spans="1:7">
      <c r="A433" s="12" t="s">
        <v>577</v>
      </c>
      <c r="B433" s="17" t="s">
        <v>15</v>
      </c>
      <c r="C433" s="14"/>
      <c r="D433" s="15"/>
      <c r="E433" s="14">
        <v>331</v>
      </c>
      <c r="F433" s="16"/>
      <c r="G433" s="16"/>
    </row>
    <row r="434" ht="19.7" customHeight="1" spans="1:7">
      <c r="A434" s="12">
        <v>2130504</v>
      </c>
      <c r="B434" s="17" t="s">
        <v>578</v>
      </c>
      <c r="C434" s="14">
        <v>15285</v>
      </c>
      <c r="D434" s="15">
        <v>280</v>
      </c>
      <c r="E434" s="14">
        <v>26337</v>
      </c>
      <c r="F434" s="16">
        <f t="shared" ref="F434:F444" si="87">E434/D434*100%</f>
        <v>94.0607142857143</v>
      </c>
      <c r="G434" s="16">
        <f t="shared" ref="G434:G442" si="88">(E434/C434-1)*100%</f>
        <v>0.72306182531894</v>
      </c>
    </row>
    <row r="435" ht="19.7" customHeight="1" spans="1:7">
      <c r="A435" s="12" t="s">
        <v>579</v>
      </c>
      <c r="B435" s="17" t="s">
        <v>580</v>
      </c>
      <c r="C435" s="14"/>
      <c r="D435" s="15"/>
      <c r="E435" s="14">
        <v>945</v>
      </c>
      <c r="F435" s="16"/>
      <c r="G435" s="16"/>
    </row>
    <row r="436" ht="19.7" customHeight="1" spans="1:7">
      <c r="A436" s="12" t="s">
        <v>581</v>
      </c>
      <c r="B436" s="17" t="s">
        <v>582</v>
      </c>
      <c r="C436" s="14"/>
      <c r="D436" s="15"/>
      <c r="E436" s="14">
        <v>1059</v>
      </c>
      <c r="F436" s="16"/>
      <c r="G436" s="16"/>
    </row>
    <row r="437" ht="19.7" customHeight="1" spans="1:7">
      <c r="A437" s="12">
        <v>2130599</v>
      </c>
      <c r="B437" s="17" t="s">
        <v>583</v>
      </c>
      <c r="C437" s="14">
        <v>14754</v>
      </c>
      <c r="D437" s="15">
        <v>59450</v>
      </c>
      <c r="E437" s="14">
        <v>7220</v>
      </c>
      <c r="F437" s="16">
        <f t="shared" si="87"/>
        <v>0.121446593776283</v>
      </c>
      <c r="G437" s="16">
        <f t="shared" si="88"/>
        <v>-0.510641182052325</v>
      </c>
    </row>
    <row r="438" ht="19.7" customHeight="1" spans="1:7">
      <c r="A438" s="12">
        <v>21307</v>
      </c>
      <c r="B438" s="13" t="s">
        <v>584</v>
      </c>
      <c r="C438" s="14">
        <v>7263</v>
      </c>
      <c r="D438" s="15">
        <f>SUM(D439:D441)</f>
        <v>4280</v>
      </c>
      <c r="E438" s="14">
        <v>4441</v>
      </c>
      <c r="F438" s="16">
        <f t="shared" si="87"/>
        <v>1.03761682242991</v>
      </c>
      <c r="G438" s="16">
        <f t="shared" si="88"/>
        <v>-0.388544678507504</v>
      </c>
    </row>
    <row r="439" ht="19.7" customHeight="1" spans="1:7">
      <c r="A439" s="12">
        <v>2130701</v>
      </c>
      <c r="B439" s="17" t="s">
        <v>585</v>
      </c>
      <c r="C439" s="14">
        <v>621</v>
      </c>
      <c r="D439" s="15">
        <v>270</v>
      </c>
      <c r="E439" s="14">
        <v>42</v>
      </c>
      <c r="F439" s="16">
        <f t="shared" si="87"/>
        <v>0.155555555555556</v>
      </c>
      <c r="G439" s="16">
        <f t="shared" si="88"/>
        <v>-0.932367149758454</v>
      </c>
    </row>
    <row r="440" ht="19.7" customHeight="1" spans="1:7">
      <c r="A440" s="12">
        <v>2130705</v>
      </c>
      <c r="B440" s="17" t="s">
        <v>586</v>
      </c>
      <c r="C440" s="14">
        <v>5562</v>
      </c>
      <c r="D440" s="15">
        <v>2750</v>
      </c>
      <c r="E440" s="14">
        <v>4399</v>
      </c>
      <c r="F440" s="16">
        <f t="shared" si="87"/>
        <v>1.59963636363636</v>
      </c>
      <c r="G440" s="16">
        <f t="shared" si="88"/>
        <v>-0.209097446961525</v>
      </c>
    </row>
    <row r="441" ht="19.7" customHeight="1" spans="1:7">
      <c r="A441" s="12">
        <v>2130799</v>
      </c>
      <c r="B441" s="17" t="s">
        <v>587</v>
      </c>
      <c r="C441" s="14">
        <v>1080</v>
      </c>
      <c r="D441" s="15">
        <v>1260</v>
      </c>
      <c r="E441" s="14"/>
      <c r="F441" s="16">
        <f t="shared" si="87"/>
        <v>0</v>
      </c>
      <c r="G441" s="16">
        <f t="shared" si="88"/>
        <v>-1</v>
      </c>
    </row>
    <row r="442" ht="19.7" customHeight="1" spans="1:7">
      <c r="A442" s="12">
        <v>21308</v>
      </c>
      <c r="B442" s="13" t="s">
        <v>588</v>
      </c>
      <c r="C442" s="14">
        <v>829</v>
      </c>
      <c r="D442" s="15">
        <f>SUM(D443:D444)</f>
        <v>1650</v>
      </c>
      <c r="E442" s="14">
        <v>6528</v>
      </c>
      <c r="F442" s="16">
        <f t="shared" si="87"/>
        <v>3.95636363636364</v>
      </c>
      <c r="G442" s="16">
        <f t="shared" si="88"/>
        <v>6.8745476477684</v>
      </c>
    </row>
    <row r="443" ht="19.7" customHeight="1" spans="1:7">
      <c r="A443" s="12">
        <v>2130803</v>
      </c>
      <c r="B443" s="17" t="s">
        <v>589</v>
      </c>
      <c r="C443" s="14"/>
      <c r="D443" s="15">
        <v>550</v>
      </c>
      <c r="E443" s="14">
        <v>5251</v>
      </c>
      <c r="F443" s="16">
        <f t="shared" si="87"/>
        <v>9.54727272727273</v>
      </c>
      <c r="G443" s="16"/>
    </row>
    <row r="444" ht="19.7" customHeight="1" spans="1:7">
      <c r="A444" s="12">
        <v>2130804</v>
      </c>
      <c r="B444" s="17" t="s">
        <v>590</v>
      </c>
      <c r="C444" s="14">
        <v>829</v>
      </c>
      <c r="D444" s="15">
        <v>1100</v>
      </c>
      <c r="E444" s="14">
        <v>1277</v>
      </c>
      <c r="F444" s="16">
        <f t="shared" si="87"/>
        <v>1.16090909090909</v>
      </c>
      <c r="G444" s="16">
        <f t="shared" ref="G444:G451" si="89">(E444/C444-1)*100%</f>
        <v>0.540410132689988</v>
      </c>
    </row>
    <row r="445" ht="19.7" customHeight="1" spans="1:7">
      <c r="A445" s="12" t="s">
        <v>591</v>
      </c>
      <c r="B445" s="13" t="s">
        <v>592</v>
      </c>
      <c r="C445" s="14"/>
      <c r="D445" s="15"/>
      <c r="E445" s="14">
        <v>1898</v>
      </c>
      <c r="F445" s="16"/>
      <c r="G445" s="16"/>
    </row>
    <row r="446" ht="19.7" customHeight="1" spans="1:7">
      <c r="A446" s="12" t="s">
        <v>593</v>
      </c>
      <c r="B446" s="17" t="s">
        <v>594</v>
      </c>
      <c r="C446" s="14"/>
      <c r="D446" s="15"/>
      <c r="E446" s="14">
        <v>1898</v>
      </c>
      <c r="F446" s="16"/>
      <c r="G446" s="16"/>
    </row>
    <row r="447" ht="19.7" customHeight="1" spans="1:7">
      <c r="A447" s="12">
        <v>21399</v>
      </c>
      <c r="B447" s="13" t="s">
        <v>595</v>
      </c>
      <c r="C447" s="14">
        <v>9336</v>
      </c>
      <c r="D447" s="15">
        <v>35</v>
      </c>
      <c r="E447" s="14"/>
      <c r="F447" s="16">
        <f t="shared" ref="F447:F451" si="90">E447/D447*100%</f>
        <v>0</v>
      </c>
      <c r="G447" s="16">
        <f t="shared" si="89"/>
        <v>-1</v>
      </c>
    </row>
    <row r="448" ht="19.7" customHeight="1" spans="1:7">
      <c r="A448" s="12">
        <v>2139999</v>
      </c>
      <c r="B448" s="17" t="s">
        <v>596</v>
      </c>
      <c r="C448" s="14">
        <v>9336</v>
      </c>
      <c r="D448" s="15">
        <v>35</v>
      </c>
      <c r="E448" s="14"/>
      <c r="F448" s="16">
        <f t="shared" si="90"/>
        <v>0</v>
      </c>
      <c r="G448" s="16">
        <f t="shared" si="89"/>
        <v>-1</v>
      </c>
    </row>
    <row r="449" ht="19.7" customHeight="1" spans="1:7">
      <c r="A449" s="12">
        <v>214</v>
      </c>
      <c r="B449" s="13" t="s">
        <v>597</v>
      </c>
      <c r="C449" s="14">
        <v>7217</v>
      </c>
      <c r="D449" s="15">
        <f>D450+D459</f>
        <v>6885</v>
      </c>
      <c r="E449" s="15">
        <f>E450+E459+E456</f>
        <v>8070</v>
      </c>
      <c r="F449" s="16">
        <f t="shared" si="90"/>
        <v>1.17211328976035</v>
      </c>
      <c r="G449" s="16">
        <f t="shared" si="89"/>
        <v>0.118193155050575</v>
      </c>
    </row>
    <row r="450" ht="19.7" customHeight="1" spans="1:7">
      <c r="A450" s="12">
        <v>21401</v>
      </c>
      <c r="B450" s="13" t="s">
        <v>598</v>
      </c>
      <c r="C450" s="14">
        <v>6130</v>
      </c>
      <c r="D450" s="15">
        <f>SUM(D451:D455)</f>
        <v>990</v>
      </c>
      <c r="E450" s="14">
        <v>6725</v>
      </c>
      <c r="F450" s="16">
        <f t="shared" si="90"/>
        <v>6.79292929292929</v>
      </c>
      <c r="G450" s="16">
        <f t="shared" si="89"/>
        <v>0.0970636215334422</v>
      </c>
    </row>
    <row r="451" ht="19.7" customHeight="1" spans="1:7">
      <c r="A451" s="12">
        <v>2140101</v>
      </c>
      <c r="B451" s="17" t="s">
        <v>13</v>
      </c>
      <c r="C451" s="14">
        <v>768</v>
      </c>
      <c r="D451" s="15">
        <v>550</v>
      </c>
      <c r="E451" s="14">
        <v>1352</v>
      </c>
      <c r="F451" s="16">
        <f t="shared" si="90"/>
        <v>2.45818181818182</v>
      </c>
      <c r="G451" s="16">
        <f t="shared" si="89"/>
        <v>0.760416666666667</v>
      </c>
    </row>
    <row r="452" ht="19.7" customHeight="1" spans="1:7">
      <c r="A452" s="12" t="s">
        <v>599</v>
      </c>
      <c r="B452" s="17" t="s">
        <v>17</v>
      </c>
      <c r="C452" s="14"/>
      <c r="D452" s="15"/>
      <c r="E452" s="14">
        <v>3</v>
      </c>
      <c r="F452" s="16"/>
      <c r="G452" s="16"/>
    </row>
    <row r="453" ht="19.7" customHeight="1" spans="1:7">
      <c r="A453" s="12">
        <v>2140104</v>
      </c>
      <c r="B453" s="17" t="s">
        <v>600</v>
      </c>
      <c r="C453" s="14">
        <v>3462</v>
      </c>
      <c r="D453" s="15">
        <v>290</v>
      </c>
      <c r="E453" s="14">
        <v>3353</v>
      </c>
      <c r="F453" s="16">
        <f t="shared" ref="F453:F455" si="91">E453/D453*100%</f>
        <v>11.5620689655172</v>
      </c>
      <c r="G453" s="16">
        <f t="shared" ref="G453:G455" si="92">(E453/C453-1)*100%</f>
        <v>-0.0314846909300982</v>
      </c>
    </row>
    <row r="454" ht="19.7" customHeight="1" spans="1:7">
      <c r="A454" s="12">
        <v>2140106</v>
      </c>
      <c r="B454" s="17" t="s">
        <v>601</v>
      </c>
      <c r="C454" s="14">
        <v>414</v>
      </c>
      <c r="D454" s="15">
        <v>60</v>
      </c>
      <c r="E454" s="14">
        <v>1771</v>
      </c>
      <c r="F454" s="16">
        <f t="shared" si="91"/>
        <v>29.5166666666667</v>
      </c>
      <c r="G454" s="16">
        <f t="shared" si="92"/>
        <v>3.27777777777778</v>
      </c>
    </row>
    <row r="455" ht="19.7" customHeight="1" spans="1:7">
      <c r="A455" s="12">
        <v>2140199</v>
      </c>
      <c r="B455" s="17" t="s">
        <v>602</v>
      </c>
      <c r="C455" s="14">
        <v>1486</v>
      </c>
      <c r="D455" s="15">
        <v>90</v>
      </c>
      <c r="E455" s="14">
        <v>246</v>
      </c>
      <c r="F455" s="16">
        <f t="shared" si="91"/>
        <v>2.73333333333333</v>
      </c>
      <c r="G455" s="16">
        <f t="shared" si="92"/>
        <v>-0.834454912516824</v>
      </c>
    </row>
    <row r="456" ht="19.7" customHeight="1" spans="1:7">
      <c r="A456" s="12" t="s">
        <v>603</v>
      </c>
      <c r="B456" s="13" t="s">
        <v>604</v>
      </c>
      <c r="C456" s="14"/>
      <c r="D456" s="15"/>
      <c r="E456" s="14">
        <v>407</v>
      </c>
      <c r="F456" s="16"/>
      <c r="G456" s="16"/>
    </row>
    <row r="457" ht="19.7" customHeight="1" spans="1:7">
      <c r="A457" s="12" t="s">
        <v>605</v>
      </c>
      <c r="B457" s="17" t="s">
        <v>606</v>
      </c>
      <c r="C457" s="14"/>
      <c r="D457" s="15"/>
      <c r="E457" s="14">
        <v>73</v>
      </c>
      <c r="F457" s="16"/>
      <c r="G457" s="16"/>
    </row>
    <row r="458" ht="19.7" customHeight="1" spans="1:7">
      <c r="A458" s="12" t="s">
        <v>607</v>
      </c>
      <c r="B458" s="17" t="s">
        <v>608</v>
      </c>
      <c r="C458" s="14"/>
      <c r="D458" s="15"/>
      <c r="E458" s="14">
        <v>334</v>
      </c>
      <c r="F458" s="16"/>
      <c r="G458" s="16"/>
    </row>
    <row r="459" ht="19.7" customHeight="1" spans="1:7">
      <c r="A459" s="12">
        <v>21499</v>
      </c>
      <c r="B459" s="13" t="s">
        <v>609</v>
      </c>
      <c r="C459" s="14">
        <v>1087</v>
      </c>
      <c r="D459" s="15">
        <v>5895</v>
      </c>
      <c r="E459" s="14">
        <v>938</v>
      </c>
      <c r="F459" s="16">
        <f t="shared" ref="F459:F462" si="93">E459/D459*100%</f>
        <v>0.159117896522477</v>
      </c>
      <c r="G459" s="16">
        <f t="shared" ref="G459:G467" si="94">(E459/C459-1)*100%</f>
        <v>-0.137074517019319</v>
      </c>
    </row>
    <row r="460" ht="19.7" customHeight="1" spans="1:7">
      <c r="A460" s="12">
        <v>2149901</v>
      </c>
      <c r="B460" s="17" t="s">
        <v>610</v>
      </c>
      <c r="C460" s="14"/>
      <c r="D460" s="15"/>
      <c r="E460" s="14">
        <v>570</v>
      </c>
      <c r="F460" s="16"/>
      <c r="G460" s="16"/>
    </row>
    <row r="461" ht="19.7" customHeight="1" spans="1:7">
      <c r="A461" s="12">
        <v>2149999</v>
      </c>
      <c r="B461" s="17" t="s">
        <v>611</v>
      </c>
      <c r="C461" s="14">
        <v>1087</v>
      </c>
      <c r="D461" s="15">
        <v>5895</v>
      </c>
      <c r="E461" s="14">
        <v>368</v>
      </c>
      <c r="F461" s="16">
        <f t="shared" si="93"/>
        <v>0.0624257845631891</v>
      </c>
      <c r="G461" s="16">
        <f t="shared" si="94"/>
        <v>-0.661453541858326</v>
      </c>
    </row>
    <row r="462" ht="19.7" customHeight="1" spans="1:7">
      <c r="A462" s="12">
        <v>215</v>
      </c>
      <c r="B462" s="19" t="s">
        <v>612</v>
      </c>
      <c r="C462" s="14">
        <v>1698</v>
      </c>
      <c r="D462" s="15">
        <f>SUM(D466,D473,D476)</f>
        <v>1090</v>
      </c>
      <c r="E462" s="15">
        <f>SUM(E466,E473,E476,E470)</f>
        <v>1081</v>
      </c>
      <c r="F462" s="16">
        <f t="shared" si="93"/>
        <v>0.991743119266055</v>
      </c>
      <c r="G462" s="16">
        <f t="shared" si="94"/>
        <v>-0.363368669022379</v>
      </c>
    </row>
    <row r="463" ht="19.7" customHeight="1" spans="1:7">
      <c r="A463" s="12">
        <v>21501</v>
      </c>
      <c r="B463" s="13" t="s">
        <v>613</v>
      </c>
      <c r="C463" s="14">
        <v>973</v>
      </c>
      <c r="D463" s="15"/>
      <c r="E463" s="14"/>
      <c r="F463" s="16"/>
      <c r="G463" s="16">
        <f t="shared" si="94"/>
        <v>-1</v>
      </c>
    </row>
    <row r="464" ht="19.7" customHeight="1" spans="1:7">
      <c r="A464" s="12">
        <v>2150101</v>
      </c>
      <c r="B464" s="17" t="s">
        <v>13</v>
      </c>
      <c r="C464" s="14">
        <v>788</v>
      </c>
      <c r="D464" s="15"/>
      <c r="E464" s="14"/>
      <c r="F464" s="16"/>
      <c r="G464" s="16">
        <f t="shared" si="94"/>
        <v>-1</v>
      </c>
    </row>
    <row r="465" ht="19.7" customHeight="1" spans="1:7">
      <c r="A465" s="12">
        <v>2150199</v>
      </c>
      <c r="B465" s="17" t="s">
        <v>614</v>
      </c>
      <c r="C465" s="14">
        <v>185</v>
      </c>
      <c r="D465" s="15"/>
      <c r="E465" s="14"/>
      <c r="F465" s="16"/>
      <c r="G465" s="16">
        <f t="shared" si="94"/>
        <v>-1</v>
      </c>
    </row>
    <row r="466" ht="19.7" customHeight="1" spans="1:7">
      <c r="A466" s="12">
        <v>21505</v>
      </c>
      <c r="B466" s="13" t="s">
        <v>615</v>
      </c>
      <c r="C466" s="14">
        <v>130</v>
      </c>
      <c r="D466" s="15">
        <f>SUM(D467:D469)</f>
        <v>500</v>
      </c>
      <c r="E466" s="14">
        <v>467</v>
      </c>
      <c r="F466" s="16">
        <f t="shared" ref="F466:F469" si="95">E466/D466*100%</f>
        <v>0.934</v>
      </c>
      <c r="G466" s="16">
        <f t="shared" si="94"/>
        <v>2.59230769230769</v>
      </c>
    </row>
    <row r="467" ht="19.7" customHeight="1" spans="1:7">
      <c r="A467" s="12">
        <v>2150501</v>
      </c>
      <c r="B467" s="17" t="s">
        <v>13</v>
      </c>
      <c r="C467" s="14">
        <v>47</v>
      </c>
      <c r="D467" s="15">
        <v>350</v>
      </c>
      <c r="E467" s="14"/>
      <c r="F467" s="16">
        <f t="shared" si="95"/>
        <v>0</v>
      </c>
      <c r="G467" s="16">
        <f t="shared" si="94"/>
        <v>-1</v>
      </c>
    </row>
    <row r="468" ht="19.7" customHeight="1" spans="1:7">
      <c r="A468" s="12" t="s">
        <v>616</v>
      </c>
      <c r="B468" s="17" t="s">
        <v>617</v>
      </c>
      <c r="C468" s="14"/>
      <c r="D468" s="15"/>
      <c r="E468" s="14">
        <v>8</v>
      </c>
      <c r="F468" s="16"/>
      <c r="G468" s="16"/>
    </row>
    <row r="469" ht="19.7" customHeight="1" spans="1:7">
      <c r="A469" s="12">
        <v>2150599</v>
      </c>
      <c r="B469" s="17" t="s">
        <v>618</v>
      </c>
      <c r="C469" s="14">
        <v>83</v>
      </c>
      <c r="D469" s="15">
        <v>150</v>
      </c>
      <c r="E469" s="14">
        <v>459</v>
      </c>
      <c r="F469" s="16">
        <f t="shared" si="95"/>
        <v>3.06</v>
      </c>
      <c r="G469" s="16">
        <f t="shared" ref="G469:G480" si="96">(E469/C469-1)*100%</f>
        <v>4.53012048192771</v>
      </c>
    </row>
    <row r="470" ht="19.7" customHeight="1" spans="1:7">
      <c r="A470" s="12">
        <v>21507</v>
      </c>
      <c r="B470" s="13" t="s">
        <v>619</v>
      </c>
      <c r="C470" s="14">
        <v>13</v>
      </c>
      <c r="D470" s="15"/>
      <c r="E470" s="14">
        <v>170</v>
      </c>
      <c r="F470" s="16"/>
      <c r="G470" s="16">
        <f t="shared" si="96"/>
        <v>12.0769230769231</v>
      </c>
    </row>
    <row r="471" ht="19.7" customHeight="1" spans="1:7">
      <c r="A471" s="12">
        <v>2150701</v>
      </c>
      <c r="B471" s="17" t="s">
        <v>13</v>
      </c>
      <c r="C471" s="14">
        <v>5</v>
      </c>
      <c r="D471" s="15"/>
      <c r="E471" s="14">
        <v>4</v>
      </c>
      <c r="F471" s="16"/>
      <c r="G471" s="16">
        <f t="shared" si="96"/>
        <v>-0.2</v>
      </c>
    </row>
    <row r="472" ht="19.7" customHeight="1" spans="1:7">
      <c r="A472" s="12">
        <v>2150799</v>
      </c>
      <c r="B472" s="17" t="s">
        <v>620</v>
      </c>
      <c r="C472" s="14">
        <v>8</v>
      </c>
      <c r="D472" s="15"/>
      <c r="E472" s="14">
        <v>166</v>
      </c>
      <c r="F472" s="16"/>
      <c r="G472" s="16">
        <f t="shared" si="96"/>
        <v>19.75</v>
      </c>
    </row>
    <row r="473" ht="19.7" customHeight="1" spans="1:7">
      <c r="A473" s="12">
        <v>21508</v>
      </c>
      <c r="B473" s="13" t="s">
        <v>621</v>
      </c>
      <c r="C473" s="14">
        <v>316</v>
      </c>
      <c r="D473" s="15">
        <f>SUM(D474:D475)</f>
        <v>190</v>
      </c>
      <c r="E473" s="14">
        <v>330</v>
      </c>
      <c r="F473" s="16">
        <f t="shared" ref="F473:F480" si="97">E473/D473*100%</f>
        <v>1.73684210526316</v>
      </c>
      <c r="G473" s="16">
        <f t="shared" si="96"/>
        <v>0.0443037974683544</v>
      </c>
    </row>
    <row r="474" ht="19.7" customHeight="1" spans="1:7">
      <c r="A474" s="12">
        <v>2150801</v>
      </c>
      <c r="B474" s="17" t="s">
        <v>13</v>
      </c>
      <c r="C474" s="14">
        <v>276</v>
      </c>
      <c r="D474" s="15">
        <v>65</v>
      </c>
      <c r="E474" s="14">
        <v>300</v>
      </c>
      <c r="F474" s="16">
        <f t="shared" si="97"/>
        <v>4.61538461538461</v>
      </c>
      <c r="G474" s="16">
        <f t="shared" si="96"/>
        <v>0.0869565217391304</v>
      </c>
    </row>
    <row r="475" ht="19.7" customHeight="1" spans="1:7">
      <c r="A475" s="12">
        <v>2150899</v>
      </c>
      <c r="B475" s="17" t="s">
        <v>622</v>
      </c>
      <c r="C475" s="14">
        <v>40</v>
      </c>
      <c r="D475" s="15">
        <v>125</v>
      </c>
      <c r="E475" s="14">
        <v>30</v>
      </c>
      <c r="F475" s="16">
        <f t="shared" si="97"/>
        <v>0.24</v>
      </c>
      <c r="G475" s="16">
        <f t="shared" si="96"/>
        <v>-0.25</v>
      </c>
    </row>
    <row r="476" ht="19.7" customHeight="1" spans="1:7">
      <c r="A476" s="12">
        <v>21599</v>
      </c>
      <c r="B476" s="13" t="s">
        <v>623</v>
      </c>
      <c r="C476" s="14">
        <v>266</v>
      </c>
      <c r="D476" s="15">
        <v>400</v>
      </c>
      <c r="E476" s="14">
        <v>114</v>
      </c>
      <c r="F476" s="16">
        <f t="shared" si="97"/>
        <v>0.285</v>
      </c>
      <c r="G476" s="16">
        <f t="shared" si="96"/>
        <v>-0.571428571428571</v>
      </c>
    </row>
    <row r="477" ht="19.7" customHeight="1" spans="1:7">
      <c r="A477" s="12">
        <v>2159999</v>
      </c>
      <c r="B477" s="17" t="s">
        <v>624</v>
      </c>
      <c r="C477" s="14">
        <v>266</v>
      </c>
      <c r="D477" s="15">
        <v>400</v>
      </c>
      <c r="E477" s="14">
        <v>114</v>
      </c>
      <c r="F477" s="16">
        <f t="shared" si="97"/>
        <v>0.285</v>
      </c>
      <c r="G477" s="16">
        <f t="shared" si="96"/>
        <v>-0.571428571428571</v>
      </c>
    </row>
    <row r="478" ht="19.7" customHeight="1" spans="1:7">
      <c r="A478" s="12">
        <v>216</v>
      </c>
      <c r="B478" s="13" t="s">
        <v>625</v>
      </c>
      <c r="C478" s="14">
        <v>4811</v>
      </c>
      <c r="D478" s="15">
        <f>SUM(D479,D483,D485)</f>
        <v>2450</v>
      </c>
      <c r="E478" s="15">
        <f>SUM(E479,E483,E485)</f>
        <v>5490</v>
      </c>
      <c r="F478" s="16">
        <f t="shared" si="97"/>
        <v>2.24081632653061</v>
      </c>
      <c r="G478" s="16">
        <f t="shared" si="96"/>
        <v>0.141134899189358</v>
      </c>
    </row>
    <row r="479" ht="19.7" customHeight="1" spans="1:7">
      <c r="A479" s="12">
        <v>21602</v>
      </c>
      <c r="B479" s="13" t="s">
        <v>626</v>
      </c>
      <c r="C479" s="14">
        <v>1074</v>
      </c>
      <c r="D479" s="15">
        <f>SUM(D480:D482)</f>
        <v>385</v>
      </c>
      <c r="E479" s="14">
        <v>5138</v>
      </c>
      <c r="F479" s="16">
        <f t="shared" si="97"/>
        <v>13.3454545454545</v>
      </c>
      <c r="G479" s="16">
        <f t="shared" si="96"/>
        <v>3.78398510242086</v>
      </c>
    </row>
    <row r="480" ht="19.7" customHeight="1" spans="1:7">
      <c r="A480" s="12">
        <v>2160201</v>
      </c>
      <c r="B480" s="17" t="s">
        <v>13</v>
      </c>
      <c r="C480" s="14">
        <v>142</v>
      </c>
      <c r="D480" s="15">
        <v>300</v>
      </c>
      <c r="E480" s="14">
        <v>134</v>
      </c>
      <c r="F480" s="16">
        <f t="shared" si="97"/>
        <v>0.446666666666667</v>
      </c>
      <c r="G480" s="16">
        <f t="shared" si="96"/>
        <v>-0.0563380281690141</v>
      </c>
    </row>
    <row r="481" ht="19.7" customHeight="1" spans="1:7">
      <c r="A481" s="12" t="s">
        <v>627</v>
      </c>
      <c r="B481" s="17" t="s">
        <v>628</v>
      </c>
      <c r="C481" s="14"/>
      <c r="D481" s="15"/>
      <c r="E481" s="14">
        <v>1083</v>
      </c>
      <c r="F481" s="16"/>
      <c r="G481" s="16"/>
    </row>
    <row r="482" ht="19.7" customHeight="1" spans="1:7">
      <c r="A482" s="12">
        <v>2160299</v>
      </c>
      <c r="B482" s="17" t="s">
        <v>629</v>
      </c>
      <c r="C482" s="14">
        <v>932</v>
      </c>
      <c r="D482" s="15">
        <v>85</v>
      </c>
      <c r="E482" s="14">
        <v>3921</v>
      </c>
      <c r="F482" s="16">
        <f t="shared" ref="F482:F488" si="98">E482/D482*100%</f>
        <v>46.1294117647059</v>
      </c>
      <c r="G482" s="16">
        <f t="shared" ref="G482:G497" si="99">(E482/C482-1)*100%</f>
        <v>3.20708154506438</v>
      </c>
    </row>
    <row r="483" ht="19.7" customHeight="1" spans="1:7">
      <c r="A483" s="12">
        <v>21606</v>
      </c>
      <c r="B483" s="13" t="s">
        <v>630</v>
      </c>
      <c r="C483" s="14">
        <v>513</v>
      </c>
      <c r="D483" s="15">
        <v>65</v>
      </c>
      <c r="E483" s="14"/>
      <c r="F483" s="16">
        <f t="shared" si="98"/>
        <v>0</v>
      </c>
      <c r="G483" s="16">
        <f t="shared" si="99"/>
        <v>-1</v>
      </c>
    </row>
    <row r="484" ht="19.7" customHeight="1" spans="1:7">
      <c r="A484" s="12">
        <v>2160699</v>
      </c>
      <c r="B484" s="17" t="s">
        <v>631</v>
      </c>
      <c r="C484" s="14">
        <v>513</v>
      </c>
      <c r="D484" s="15">
        <v>65</v>
      </c>
      <c r="E484" s="14"/>
      <c r="F484" s="16">
        <f t="shared" si="98"/>
        <v>0</v>
      </c>
      <c r="G484" s="16">
        <f t="shared" si="99"/>
        <v>-1</v>
      </c>
    </row>
    <row r="485" ht="19.7" customHeight="1" spans="1:7">
      <c r="A485" s="12">
        <v>21699</v>
      </c>
      <c r="B485" s="13" t="s">
        <v>632</v>
      </c>
      <c r="C485" s="14">
        <v>3224</v>
      </c>
      <c r="D485" s="15">
        <v>2000</v>
      </c>
      <c r="E485" s="14">
        <v>352</v>
      </c>
      <c r="F485" s="16">
        <f t="shared" si="98"/>
        <v>0.176</v>
      </c>
      <c r="G485" s="16">
        <f t="shared" si="99"/>
        <v>-0.890818858560794</v>
      </c>
    </row>
    <row r="486" ht="19.7" customHeight="1" spans="1:7">
      <c r="A486" s="12">
        <v>2169999</v>
      </c>
      <c r="B486" s="17" t="s">
        <v>633</v>
      </c>
      <c r="C486" s="14">
        <v>3224</v>
      </c>
      <c r="D486" s="15">
        <v>2000</v>
      </c>
      <c r="E486" s="14">
        <v>352</v>
      </c>
      <c r="F486" s="16">
        <f t="shared" si="98"/>
        <v>0.176</v>
      </c>
      <c r="G486" s="16">
        <f t="shared" si="99"/>
        <v>-0.890818858560794</v>
      </c>
    </row>
    <row r="487" ht="19.7" customHeight="1" spans="1:7">
      <c r="A487" s="12">
        <v>217</v>
      </c>
      <c r="B487" s="13" t="s">
        <v>634</v>
      </c>
      <c r="C487" s="14">
        <v>634</v>
      </c>
      <c r="D487" s="15">
        <f>SUM(D488,D493)</f>
        <v>495</v>
      </c>
      <c r="E487" s="15">
        <f>SUM(E488,E493)</f>
        <v>1241</v>
      </c>
      <c r="F487" s="16">
        <f t="shared" si="98"/>
        <v>2.50707070707071</v>
      </c>
      <c r="G487" s="16">
        <f t="shared" si="99"/>
        <v>0.957413249211357</v>
      </c>
    </row>
    <row r="488" ht="19.7" customHeight="1" spans="1:7">
      <c r="A488" s="12">
        <v>21701</v>
      </c>
      <c r="B488" s="13" t="s">
        <v>635</v>
      </c>
      <c r="C488" s="14">
        <v>204</v>
      </c>
      <c r="D488" s="15">
        <v>15</v>
      </c>
      <c r="E488" s="14">
        <v>251</v>
      </c>
      <c r="F488" s="16">
        <f t="shared" si="98"/>
        <v>16.7333333333333</v>
      </c>
      <c r="G488" s="16">
        <f t="shared" si="99"/>
        <v>0.230392156862745</v>
      </c>
    </row>
    <row r="489" ht="15" spans="1:7">
      <c r="A489" s="12">
        <v>2170101</v>
      </c>
      <c r="B489" s="17" t="s">
        <v>37</v>
      </c>
      <c r="C489" s="14">
        <v>184</v>
      </c>
      <c r="D489" s="15"/>
      <c r="E489" s="14">
        <v>246</v>
      </c>
      <c r="F489" s="16"/>
      <c r="G489" s="16">
        <f t="shared" si="99"/>
        <v>0.33695652173913</v>
      </c>
    </row>
    <row r="490" ht="15" spans="1:7">
      <c r="A490" s="12">
        <v>2170199</v>
      </c>
      <c r="B490" s="17" t="s">
        <v>636</v>
      </c>
      <c r="C490" s="14">
        <v>20</v>
      </c>
      <c r="D490" s="15">
        <v>15</v>
      </c>
      <c r="E490" s="14">
        <v>5</v>
      </c>
      <c r="F490" s="16">
        <f t="shared" ref="F490:F497" si="100">E490/D490*100%</f>
        <v>0.333333333333333</v>
      </c>
      <c r="G490" s="16">
        <f t="shared" si="99"/>
        <v>-0.75</v>
      </c>
    </row>
    <row r="491" ht="15" spans="1:7">
      <c r="A491" s="12">
        <v>21703</v>
      </c>
      <c r="B491" s="13" t="s">
        <v>637</v>
      </c>
      <c r="C491" s="14">
        <v>147</v>
      </c>
      <c r="D491" s="15"/>
      <c r="E491" s="14"/>
      <c r="F491" s="16"/>
      <c r="G491" s="16">
        <f t="shared" si="99"/>
        <v>-1</v>
      </c>
    </row>
    <row r="492" ht="15" spans="1:7">
      <c r="A492" s="12">
        <v>2170399</v>
      </c>
      <c r="B492" s="17" t="s">
        <v>638</v>
      </c>
      <c r="C492" s="14">
        <v>147</v>
      </c>
      <c r="D492" s="15"/>
      <c r="E492" s="14"/>
      <c r="F492" s="16"/>
      <c r="G492" s="16">
        <f t="shared" si="99"/>
        <v>-1</v>
      </c>
    </row>
    <row r="493" ht="15" spans="1:7">
      <c r="A493" s="12">
        <v>21799</v>
      </c>
      <c r="B493" s="13" t="s">
        <v>639</v>
      </c>
      <c r="C493" s="14">
        <v>283</v>
      </c>
      <c r="D493" s="15">
        <v>480</v>
      </c>
      <c r="E493" s="14">
        <v>990</v>
      </c>
      <c r="F493" s="16">
        <f t="shared" si="100"/>
        <v>2.0625</v>
      </c>
      <c r="G493" s="16">
        <f t="shared" si="99"/>
        <v>2.4982332155477</v>
      </c>
    </row>
    <row r="494" ht="15" spans="1:7">
      <c r="A494" s="12">
        <v>2179999</v>
      </c>
      <c r="B494" s="17" t="s">
        <v>640</v>
      </c>
      <c r="C494" s="14">
        <v>283</v>
      </c>
      <c r="D494" s="15">
        <v>480</v>
      </c>
      <c r="E494" s="14">
        <v>990</v>
      </c>
      <c r="F494" s="16">
        <f t="shared" si="100"/>
        <v>2.0625</v>
      </c>
      <c r="G494" s="16">
        <f t="shared" si="99"/>
        <v>2.4982332155477</v>
      </c>
    </row>
    <row r="495" ht="15" spans="1:7">
      <c r="A495" s="12">
        <v>220</v>
      </c>
      <c r="B495" s="13" t="s">
        <v>641</v>
      </c>
      <c r="C495" s="14">
        <v>4862</v>
      </c>
      <c r="D495" s="15">
        <f>SUM(D496,D504)</f>
        <v>3510</v>
      </c>
      <c r="E495" s="15">
        <f>SUM(E496,E502,E504)</f>
        <v>3510</v>
      </c>
      <c r="F495" s="16">
        <f t="shared" si="100"/>
        <v>1</v>
      </c>
      <c r="G495" s="16">
        <f t="shared" si="99"/>
        <v>-0.27807486631016</v>
      </c>
    </row>
    <row r="496" ht="15" spans="1:7">
      <c r="A496" s="12">
        <v>22001</v>
      </c>
      <c r="B496" s="13" t="s">
        <v>642</v>
      </c>
      <c r="C496" s="14">
        <v>4658</v>
      </c>
      <c r="D496" s="15">
        <f>SUM(D497:D501)</f>
        <v>1560</v>
      </c>
      <c r="E496" s="14">
        <v>3408</v>
      </c>
      <c r="F496" s="16">
        <f t="shared" si="100"/>
        <v>2.18461538461538</v>
      </c>
      <c r="G496" s="16">
        <f t="shared" si="99"/>
        <v>-0.268355517389438</v>
      </c>
    </row>
    <row r="497" ht="15" spans="1:7">
      <c r="A497" s="12">
        <v>2200101</v>
      </c>
      <c r="B497" s="17" t="s">
        <v>13</v>
      </c>
      <c r="C497" s="14">
        <v>3296</v>
      </c>
      <c r="D497" s="15">
        <v>800</v>
      </c>
      <c r="E497" s="14">
        <v>674</v>
      </c>
      <c r="F497" s="16">
        <f t="shared" si="100"/>
        <v>0.8425</v>
      </c>
      <c r="G497" s="16">
        <f t="shared" si="99"/>
        <v>-0.795509708737864</v>
      </c>
    </row>
    <row r="498" ht="15" spans="1:7">
      <c r="A498" s="12" t="s">
        <v>643</v>
      </c>
      <c r="B498" s="17" t="s">
        <v>644</v>
      </c>
      <c r="C498" s="14"/>
      <c r="D498" s="15"/>
      <c r="E498" s="14">
        <v>14</v>
      </c>
      <c r="F498" s="16"/>
      <c r="G498" s="16"/>
    </row>
    <row r="499" ht="15" spans="1:7">
      <c r="A499" s="12">
        <v>2200106</v>
      </c>
      <c r="B499" s="17" t="s">
        <v>645</v>
      </c>
      <c r="C499" s="14">
        <v>10</v>
      </c>
      <c r="D499" s="15">
        <v>210</v>
      </c>
      <c r="E499" s="14">
        <v>210</v>
      </c>
      <c r="F499" s="16">
        <f t="shared" ref="F499:F501" si="101">E499/D499*100%</f>
        <v>1</v>
      </c>
      <c r="G499" s="16">
        <f t="shared" ref="G499:G501" si="102">(E499/C499-1)*100%</f>
        <v>20</v>
      </c>
    </row>
    <row r="500" ht="15" spans="1:7">
      <c r="A500" s="12">
        <v>2200113</v>
      </c>
      <c r="B500" s="17" t="s">
        <v>646</v>
      </c>
      <c r="C500" s="14">
        <v>249</v>
      </c>
      <c r="D500" s="15">
        <v>30</v>
      </c>
      <c r="E500" s="14">
        <v>40</v>
      </c>
      <c r="F500" s="16">
        <f t="shared" si="101"/>
        <v>1.33333333333333</v>
      </c>
      <c r="G500" s="16">
        <f t="shared" si="102"/>
        <v>-0.839357429718876</v>
      </c>
    </row>
    <row r="501" ht="15" spans="1:7">
      <c r="A501" s="12">
        <v>2200199</v>
      </c>
      <c r="B501" s="17" t="s">
        <v>647</v>
      </c>
      <c r="C501" s="14">
        <v>1103</v>
      </c>
      <c r="D501" s="15">
        <v>520</v>
      </c>
      <c r="E501" s="14">
        <v>2470</v>
      </c>
      <c r="F501" s="16">
        <f t="shared" si="101"/>
        <v>4.75</v>
      </c>
      <c r="G501" s="16">
        <f t="shared" si="102"/>
        <v>1.23934723481414</v>
      </c>
    </row>
    <row r="502" ht="15" spans="1:7">
      <c r="A502" s="12">
        <v>22005</v>
      </c>
      <c r="B502" s="13" t="s">
        <v>648</v>
      </c>
      <c r="C502" s="14"/>
      <c r="D502" s="15"/>
      <c r="E502" s="14">
        <v>32</v>
      </c>
      <c r="F502" s="16"/>
      <c r="G502" s="16"/>
    </row>
    <row r="503" ht="15" spans="1:7">
      <c r="A503" s="12" t="s">
        <v>649</v>
      </c>
      <c r="B503" s="17" t="s">
        <v>13</v>
      </c>
      <c r="C503" s="14"/>
      <c r="D503" s="15"/>
      <c r="E503" s="14">
        <v>32</v>
      </c>
      <c r="F503" s="16"/>
      <c r="G503" s="16"/>
    </row>
    <row r="504" ht="15" spans="1:7">
      <c r="A504" s="12">
        <v>22099</v>
      </c>
      <c r="B504" s="13" t="s">
        <v>650</v>
      </c>
      <c r="C504" s="14">
        <v>204</v>
      </c>
      <c r="D504" s="15">
        <v>1950</v>
      </c>
      <c r="E504" s="14">
        <v>70</v>
      </c>
      <c r="F504" s="16">
        <f t="shared" ref="F504:F510" si="103">E504/D504*100%</f>
        <v>0.0358974358974359</v>
      </c>
      <c r="G504" s="16">
        <f t="shared" ref="G504:G507" si="104">(E504/C504-1)*100%</f>
        <v>-0.656862745098039</v>
      </c>
    </row>
    <row r="505" ht="15" spans="1:7">
      <c r="A505" s="12">
        <v>2209999</v>
      </c>
      <c r="B505" s="17" t="s">
        <v>651</v>
      </c>
      <c r="C505" s="14">
        <v>204</v>
      </c>
      <c r="D505" s="15">
        <v>1950</v>
      </c>
      <c r="E505" s="14">
        <v>70</v>
      </c>
      <c r="F505" s="16">
        <f t="shared" si="103"/>
        <v>0.0358974358974359</v>
      </c>
      <c r="G505" s="16">
        <f t="shared" si="104"/>
        <v>-0.656862745098039</v>
      </c>
    </row>
    <row r="506" ht="15" spans="1:7">
      <c r="A506" s="12">
        <v>221</v>
      </c>
      <c r="B506" s="13" t="s">
        <v>652</v>
      </c>
      <c r="C506" s="14">
        <v>9500</v>
      </c>
      <c r="D506" s="15">
        <f>SUM(D507,D514)</f>
        <v>7610</v>
      </c>
      <c r="E506" s="15">
        <f>SUM(E507,E514)</f>
        <v>10332</v>
      </c>
      <c r="F506" s="16">
        <f t="shared" si="103"/>
        <v>1.35768725361367</v>
      </c>
      <c r="G506" s="16">
        <f t="shared" si="104"/>
        <v>0.087578947368421</v>
      </c>
    </row>
    <row r="507" ht="15" spans="1:7">
      <c r="A507" s="12">
        <v>22101</v>
      </c>
      <c r="B507" s="13" t="s">
        <v>653</v>
      </c>
      <c r="C507" s="14">
        <v>3721</v>
      </c>
      <c r="D507" s="15">
        <f>SUM(D508:D513)</f>
        <v>980</v>
      </c>
      <c r="E507" s="14">
        <v>4332</v>
      </c>
      <c r="F507" s="16">
        <f t="shared" si="103"/>
        <v>4.42040816326531</v>
      </c>
      <c r="G507" s="16">
        <f t="shared" si="104"/>
        <v>0.16420317119054</v>
      </c>
    </row>
    <row r="508" ht="15" spans="1:7">
      <c r="A508" s="12">
        <v>2210105</v>
      </c>
      <c r="B508" s="17" t="s">
        <v>654</v>
      </c>
      <c r="C508" s="14"/>
      <c r="D508" s="15">
        <v>110</v>
      </c>
      <c r="E508" s="14"/>
      <c r="F508" s="16">
        <f t="shared" si="103"/>
        <v>0</v>
      </c>
      <c r="G508" s="16"/>
    </row>
    <row r="509" ht="15" spans="1:7">
      <c r="A509" s="12">
        <v>2210106</v>
      </c>
      <c r="B509" s="17" t="s">
        <v>655</v>
      </c>
      <c r="C509" s="14">
        <v>2139</v>
      </c>
      <c r="D509" s="15">
        <v>160</v>
      </c>
      <c r="E509" s="14">
        <v>2767</v>
      </c>
      <c r="F509" s="16">
        <f t="shared" si="103"/>
        <v>17.29375</v>
      </c>
      <c r="G509" s="16">
        <f t="shared" ref="G509:G511" si="105">(E509/C509-1)*100%</f>
        <v>0.293595137914914</v>
      </c>
    </row>
    <row r="510" ht="15" spans="1:7">
      <c r="A510" s="12">
        <v>2210107</v>
      </c>
      <c r="B510" s="17" t="s">
        <v>656</v>
      </c>
      <c r="C510" s="14">
        <v>1517</v>
      </c>
      <c r="D510" s="15">
        <v>610</v>
      </c>
      <c r="E510" s="14">
        <v>137</v>
      </c>
      <c r="F510" s="16">
        <f t="shared" si="103"/>
        <v>0.224590163934426</v>
      </c>
      <c r="G510" s="16">
        <f t="shared" si="105"/>
        <v>-0.909690177982861</v>
      </c>
    </row>
    <row r="511" ht="15" spans="1:7">
      <c r="A511" s="12">
        <v>2210108</v>
      </c>
      <c r="B511" s="17" t="s">
        <v>657</v>
      </c>
      <c r="C511" s="14">
        <v>20</v>
      </c>
      <c r="D511" s="15"/>
      <c r="E511" s="14">
        <v>1372</v>
      </c>
      <c r="F511" s="16"/>
      <c r="G511" s="16">
        <f t="shared" si="105"/>
        <v>67.6</v>
      </c>
    </row>
    <row r="512" ht="15" spans="1:7">
      <c r="A512" s="12" t="s">
        <v>658</v>
      </c>
      <c r="B512" s="17" t="s">
        <v>659</v>
      </c>
      <c r="C512" s="14"/>
      <c r="D512" s="15"/>
      <c r="E512" s="14">
        <v>56</v>
      </c>
      <c r="F512" s="16"/>
      <c r="G512" s="16"/>
    </row>
    <row r="513" ht="15" spans="1:7">
      <c r="A513" s="12">
        <v>2210199</v>
      </c>
      <c r="B513" s="17" t="s">
        <v>660</v>
      </c>
      <c r="C513" s="14">
        <v>45</v>
      </c>
      <c r="D513" s="15">
        <v>100</v>
      </c>
      <c r="E513" s="14"/>
      <c r="F513" s="16">
        <f t="shared" ref="F513:F515" si="106">E513/D513*100%</f>
        <v>0</v>
      </c>
      <c r="G513" s="16">
        <f t="shared" ref="G513:G520" si="107">(E513/C513-1)*100%</f>
        <v>-1</v>
      </c>
    </row>
    <row r="514" ht="15" spans="1:7">
      <c r="A514" s="12">
        <v>22102</v>
      </c>
      <c r="B514" s="13" t="s">
        <v>661</v>
      </c>
      <c r="C514" s="14">
        <v>5545</v>
      </c>
      <c r="D514" s="15">
        <v>6630</v>
      </c>
      <c r="E514" s="14">
        <v>6000</v>
      </c>
      <c r="F514" s="16">
        <f t="shared" si="106"/>
        <v>0.904977375565611</v>
      </c>
      <c r="G514" s="16">
        <f t="shared" si="107"/>
        <v>0.0820559062218214</v>
      </c>
    </row>
    <row r="515" ht="15" spans="1:7">
      <c r="A515" s="12">
        <v>2210201</v>
      </c>
      <c r="B515" s="17" t="s">
        <v>662</v>
      </c>
      <c r="C515" s="14">
        <v>5545</v>
      </c>
      <c r="D515" s="15">
        <v>6630</v>
      </c>
      <c r="E515" s="14">
        <v>6000</v>
      </c>
      <c r="F515" s="16">
        <f t="shared" si="106"/>
        <v>0.904977375565611</v>
      </c>
      <c r="G515" s="16">
        <f t="shared" si="107"/>
        <v>0.0820559062218214</v>
      </c>
    </row>
    <row r="516" ht="15" spans="1:7">
      <c r="A516" s="12">
        <v>22103</v>
      </c>
      <c r="B516" s="13" t="s">
        <v>663</v>
      </c>
      <c r="C516" s="14">
        <v>234</v>
      </c>
      <c r="D516" s="15"/>
      <c r="E516" s="14"/>
      <c r="F516" s="16"/>
      <c r="G516" s="16">
        <f t="shared" si="107"/>
        <v>-1</v>
      </c>
    </row>
    <row r="517" ht="15" spans="1:7">
      <c r="A517" s="12">
        <v>2210399</v>
      </c>
      <c r="B517" s="17" t="s">
        <v>664</v>
      </c>
      <c r="C517" s="14">
        <v>234</v>
      </c>
      <c r="D517" s="15"/>
      <c r="E517" s="14"/>
      <c r="F517" s="16"/>
      <c r="G517" s="16">
        <f t="shared" si="107"/>
        <v>-1</v>
      </c>
    </row>
    <row r="518" ht="15" spans="1:7">
      <c r="A518" s="12">
        <v>222</v>
      </c>
      <c r="B518" s="13" t="s">
        <v>665</v>
      </c>
      <c r="C518" s="14">
        <v>12</v>
      </c>
      <c r="D518" s="15">
        <v>15</v>
      </c>
      <c r="E518" s="14">
        <v>395</v>
      </c>
      <c r="F518" s="16">
        <f t="shared" ref="F518:F520" si="108">E518/D518*100%</f>
        <v>26.3333333333333</v>
      </c>
      <c r="G518" s="16">
        <f t="shared" si="107"/>
        <v>31.9166666666667</v>
      </c>
    </row>
    <row r="519" ht="15" spans="1:7">
      <c r="A519" s="12">
        <v>22201</v>
      </c>
      <c r="B519" s="13" t="s">
        <v>666</v>
      </c>
      <c r="C519" s="14">
        <v>12</v>
      </c>
      <c r="D519" s="15">
        <v>15</v>
      </c>
      <c r="E519" s="14">
        <v>132</v>
      </c>
      <c r="F519" s="16">
        <f t="shared" si="108"/>
        <v>8.8</v>
      </c>
      <c r="G519" s="16">
        <f t="shared" si="107"/>
        <v>10</v>
      </c>
    </row>
    <row r="520" ht="15" spans="1:7">
      <c r="A520" s="12" t="s">
        <v>667</v>
      </c>
      <c r="B520" s="17" t="s">
        <v>668</v>
      </c>
      <c r="C520" s="14">
        <v>12</v>
      </c>
      <c r="D520" s="15">
        <v>15</v>
      </c>
      <c r="E520" s="14">
        <v>132</v>
      </c>
      <c r="F520" s="16">
        <f t="shared" si="108"/>
        <v>8.8</v>
      </c>
      <c r="G520" s="16">
        <f t="shared" si="107"/>
        <v>10</v>
      </c>
    </row>
    <row r="521" ht="15" spans="1:7">
      <c r="A521" s="12" t="s">
        <v>669</v>
      </c>
      <c r="B521" s="13" t="s">
        <v>670</v>
      </c>
      <c r="C521" s="14"/>
      <c r="D521" s="15"/>
      <c r="E521" s="14">
        <v>263</v>
      </c>
      <c r="F521" s="16"/>
      <c r="G521" s="16"/>
    </row>
    <row r="522" ht="15" spans="1:7">
      <c r="A522" s="12" t="s">
        <v>671</v>
      </c>
      <c r="B522" s="17" t="s">
        <v>672</v>
      </c>
      <c r="C522" s="14"/>
      <c r="D522" s="15"/>
      <c r="E522" s="14">
        <v>263</v>
      </c>
      <c r="F522" s="16"/>
      <c r="G522" s="16"/>
    </row>
    <row r="523" ht="15" spans="1:7">
      <c r="A523" s="12">
        <v>224</v>
      </c>
      <c r="B523" s="13" t="s">
        <v>673</v>
      </c>
      <c r="C523" s="14">
        <v>2131</v>
      </c>
      <c r="D523" s="15">
        <f>SUM(D542,D524)</f>
        <v>2310</v>
      </c>
      <c r="E523" s="15">
        <f>E524+E531+E534+E536+E538+E542</f>
        <v>3349</v>
      </c>
      <c r="F523" s="16">
        <f t="shared" ref="F523:F525" si="109">E523/D523*100%</f>
        <v>1.44978354978355</v>
      </c>
      <c r="G523" s="16">
        <f t="shared" ref="G523:G525" si="110">(E523/C523-1)*100%</f>
        <v>0.571562646644768</v>
      </c>
    </row>
    <row r="524" ht="15" spans="1:7">
      <c r="A524" s="12">
        <v>22401</v>
      </c>
      <c r="B524" s="13" t="s">
        <v>674</v>
      </c>
      <c r="C524" s="14">
        <v>796</v>
      </c>
      <c r="D524" s="15">
        <v>300</v>
      </c>
      <c r="E524" s="14">
        <v>1429</v>
      </c>
      <c r="F524" s="16">
        <f t="shared" si="109"/>
        <v>4.76333333333333</v>
      </c>
      <c r="G524" s="16">
        <f t="shared" si="110"/>
        <v>0.795226130653266</v>
      </c>
    </row>
    <row r="525" ht="15" spans="1:7">
      <c r="A525" s="12">
        <v>2240101</v>
      </c>
      <c r="B525" s="17" t="s">
        <v>13</v>
      </c>
      <c r="C525" s="14">
        <v>345</v>
      </c>
      <c r="D525" s="15">
        <v>300</v>
      </c>
      <c r="E525" s="14">
        <v>356</v>
      </c>
      <c r="F525" s="16">
        <f t="shared" si="109"/>
        <v>1.18666666666667</v>
      </c>
      <c r="G525" s="16">
        <f t="shared" si="110"/>
        <v>0.0318840579710145</v>
      </c>
    </row>
    <row r="526" ht="15" spans="1:7">
      <c r="A526" s="12" t="s">
        <v>675</v>
      </c>
      <c r="B526" s="17" t="s">
        <v>676</v>
      </c>
      <c r="C526" s="14"/>
      <c r="D526" s="15"/>
      <c r="E526" s="14">
        <v>265</v>
      </c>
      <c r="F526" s="16"/>
      <c r="G526" s="16"/>
    </row>
    <row r="527" ht="15" spans="1:7">
      <c r="A527" s="12">
        <v>2240106</v>
      </c>
      <c r="B527" s="17" t="s">
        <v>677</v>
      </c>
      <c r="C527" s="14">
        <v>253</v>
      </c>
      <c r="D527" s="15"/>
      <c r="E527" s="14">
        <v>300</v>
      </c>
      <c r="F527" s="16"/>
      <c r="G527" s="16">
        <f t="shared" ref="G527:G539" si="111">(E527/C527-1)*100%</f>
        <v>0.185770750988142</v>
      </c>
    </row>
    <row r="528" ht="15" spans="1:7">
      <c r="A528" s="12">
        <v>2240108</v>
      </c>
      <c r="B528" s="17" t="s">
        <v>678</v>
      </c>
      <c r="C528" s="14">
        <v>169</v>
      </c>
      <c r="D528" s="15"/>
      <c r="E528" s="14">
        <v>411</v>
      </c>
      <c r="F528" s="16"/>
      <c r="G528" s="16">
        <f t="shared" si="111"/>
        <v>1.43195266272189</v>
      </c>
    </row>
    <row r="529" ht="15" spans="1:7">
      <c r="A529" s="12" t="s">
        <v>679</v>
      </c>
      <c r="B529" s="17" t="s">
        <v>680</v>
      </c>
      <c r="C529" s="14"/>
      <c r="D529" s="15"/>
      <c r="E529" s="14">
        <v>22</v>
      </c>
      <c r="F529" s="16"/>
      <c r="G529" s="16"/>
    </row>
    <row r="530" ht="15" spans="1:7">
      <c r="A530" s="12">
        <v>2240199</v>
      </c>
      <c r="B530" s="17" t="s">
        <v>681</v>
      </c>
      <c r="C530" s="14">
        <v>29</v>
      </c>
      <c r="D530" s="15"/>
      <c r="E530" s="14">
        <v>75</v>
      </c>
      <c r="F530" s="16"/>
      <c r="G530" s="16">
        <f t="shared" si="111"/>
        <v>1.58620689655172</v>
      </c>
    </row>
    <row r="531" ht="15" spans="1:7">
      <c r="A531" s="12">
        <v>22402</v>
      </c>
      <c r="B531" s="13" t="s">
        <v>682</v>
      </c>
      <c r="C531" s="14">
        <v>293</v>
      </c>
      <c r="D531" s="15"/>
      <c r="E531" s="14">
        <v>333</v>
      </c>
      <c r="F531" s="16"/>
      <c r="G531" s="16">
        <f t="shared" si="111"/>
        <v>0.136518771331058</v>
      </c>
    </row>
    <row r="532" ht="15" spans="1:7">
      <c r="A532" s="12">
        <v>2240204</v>
      </c>
      <c r="B532" s="17" t="s">
        <v>683</v>
      </c>
      <c r="C532" s="14">
        <v>128</v>
      </c>
      <c r="D532" s="15"/>
      <c r="E532" s="14"/>
      <c r="F532" s="16"/>
      <c r="G532" s="16">
        <f t="shared" si="111"/>
        <v>-1</v>
      </c>
    </row>
    <row r="533" ht="15" spans="1:7">
      <c r="A533" s="12">
        <v>2240299</v>
      </c>
      <c r="B533" s="17" t="s">
        <v>684</v>
      </c>
      <c r="C533" s="14">
        <v>165</v>
      </c>
      <c r="D533" s="15"/>
      <c r="E533" s="14">
        <v>333</v>
      </c>
      <c r="F533" s="16"/>
      <c r="G533" s="16">
        <f t="shared" si="111"/>
        <v>1.01818181818182</v>
      </c>
    </row>
    <row r="534" ht="15" spans="1:7">
      <c r="A534" s="12">
        <v>22405</v>
      </c>
      <c r="B534" s="13" t="s">
        <v>685</v>
      </c>
      <c r="C534" s="14">
        <v>32</v>
      </c>
      <c r="D534" s="15"/>
      <c r="E534" s="14">
        <v>50</v>
      </c>
      <c r="F534" s="16"/>
      <c r="G534" s="16">
        <f t="shared" si="111"/>
        <v>0.5625</v>
      </c>
    </row>
    <row r="535" ht="15" spans="1:7">
      <c r="A535" s="12">
        <v>2240599</v>
      </c>
      <c r="B535" s="17" t="s">
        <v>686</v>
      </c>
      <c r="C535" s="14">
        <v>32</v>
      </c>
      <c r="D535" s="15"/>
      <c r="E535" s="14">
        <v>50</v>
      </c>
      <c r="F535" s="16"/>
      <c r="G535" s="16">
        <f t="shared" si="111"/>
        <v>0.5625</v>
      </c>
    </row>
    <row r="536" ht="15" spans="1:7">
      <c r="A536" s="12">
        <v>22406</v>
      </c>
      <c r="B536" s="13" t="s">
        <v>687</v>
      </c>
      <c r="C536" s="14">
        <v>691</v>
      </c>
      <c r="D536" s="15"/>
      <c r="E536" s="14">
        <v>723</v>
      </c>
      <c r="F536" s="16"/>
      <c r="G536" s="16">
        <f t="shared" si="111"/>
        <v>0.0463096960926195</v>
      </c>
    </row>
    <row r="537" ht="15" spans="1:7">
      <c r="A537" s="12">
        <v>2240601</v>
      </c>
      <c r="B537" s="17" t="s">
        <v>688</v>
      </c>
      <c r="C537" s="14">
        <v>691</v>
      </c>
      <c r="D537" s="15"/>
      <c r="E537" s="14">
        <v>723</v>
      </c>
      <c r="F537" s="16"/>
      <c r="G537" s="16">
        <f t="shared" si="111"/>
        <v>0.0463096960926195</v>
      </c>
    </row>
    <row r="538" ht="15" spans="1:7">
      <c r="A538" s="12">
        <v>22407</v>
      </c>
      <c r="B538" s="13" t="s">
        <v>689</v>
      </c>
      <c r="C538" s="14">
        <v>240</v>
      </c>
      <c r="D538" s="15"/>
      <c r="E538" s="14">
        <v>804</v>
      </c>
      <c r="F538" s="16"/>
      <c r="G538" s="16">
        <f t="shared" si="111"/>
        <v>2.35</v>
      </c>
    </row>
    <row r="539" ht="15" spans="1:7">
      <c r="A539" s="12">
        <v>2240703</v>
      </c>
      <c r="B539" s="17" t="s">
        <v>690</v>
      </c>
      <c r="C539" s="14">
        <v>240</v>
      </c>
      <c r="D539" s="15"/>
      <c r="E539" s="14">
        <v>804</v>
      </c>
      <c r="F539" s="16"/>
      <c r="G539" s="16">
        <f t="shared" si="111"/>
        <v>2.35</v>
      </c>
    </row>
    <row r="540" ht="15" spans="1:7">
      <c r="A540" s="12">
        <v>2240704</v>
      </c>
      <c r="B540" s="17" t="s">
        <v>691</v>
      </c>
      <c r="C540" s="14"/>
      <c r="D540" s="15"/>
      <c r="E540" s="14"/>
      <c r="F540" s="16"/>
      <c r="G540" s="16"/>
    </row>
    <row r="541" ht="15" spans="1:7">
      <c r="A541" s="12">
        <v>2240799</v>
      </c>
      <c r="B541" s="17" t="s">
        <v>692</v>
      </c>
      <c r="C541" s="14"/>
      <c r="D541" s="15"/>
      <c r="E541" s="14"/>
      <c r="F541" s="16"/>
      <c r="G541" s="16"/>
    </row>
    <row r="542" ht="15" spans="1:7">
      <c r="A542" s="12">
        <v>22499</v>
      </c>
      <c r="B542" s="13" t="s">
        <v>693</v>
      </c>
      <c r="C542" s="14">
        <v>79</v>
      </c>
      <c r="D542" s="15">
        <v>2010</v>
      </c>
      <c r="E542" s="14">
        <v>10</v>
      </c>
      <c r="F542" s="16">
        <f t="shared" ref="F542:F549" si="112">E542/D542*100%</f>
        <v>0.00497512437810945</v>
      </c>
      <c r="G542" s="16">
        <f t="shared" ref="G542:G549" si="113">(E542/C542-1)*100%</f>
        <v>-0.873417721518987</v>
      </c>
    </row>
    <row r="543" ht="15" spans="1:7">
      <c r="A543" s="12">
        <v>227</v>
      </c>
      <c r="B543" s="13" t="s">
        <v>694</v>
      </c>
      <c r="C543" s="14"/>
      <c r="D543" s="15">
        <v>12000</v>
      </c>
      <c r="E543" s="14"/>
      <c r="F543" s="16"/>
      <c r="G543" s="16"/>
    </row>
    <row r="544" ht="15" spans="1:7">
      <c r="A544" s="12">
        <v>232</v>
      </c>
      <c r="B544" s="13" t="s">
        <v>695</v>
      </c>
      <c r="C544" s="14">
        <v>7712</v>
      </c>
      <c r="D544" s="15">
        <v>7900</v>
      </c>
      <c r="E544" s="14">
        <v>8229</v>
      </c>
      <c r="F544" s="16">
        <f t="shared" si="112"/>
        <v>1.04164556962025</v>
      </c>
      <c r="G544" s="16">
        <f t="shared" si="113"/>
        <v>0.0670383817427387</v>
      </c>
    </row>
    <row r="545" ht="15" spans="1:7">
      <c r="A545" s="12">
        <v>23203</v>
      </c>
      <c r="B545" s="13" t="s">
        <v>696</v>
      </c>
      <c r="C545" s="14">
        <v>7712</v>
      </c>
      <c r="D545" s="15">
        <v>7900</v>
      </c>
      <c r="E545" s="14">
        <v>8229</v>
      </c>
      <c r="F545" s="16">
        <f t="shared" si="112"/>
        <v>1.04164556962025</v>
      </c>
      <c r="G545" s="16">
        <f t="shared" si="113"/>
        <v>0.0670383817427387</v>
      </c>
    </row>
    <row r="546" ht="15" spans="1:7">
      <c r="A546" s="12">
        <v>2320301</v>
      </c>
      <c r="B546" s="17" t="s">
        <v>697</v>
      </c>
      <c r="C546" s="14">
        <v>7712</v>
      </c>
      <c r="D546" s="15">
        <v>7900</v>
      </c>
      <c r="E546" s="14">
        <v>8229</v>
      </c>
      <c r="F546" s="16">
        <f t="shared" si="112"/>
        <v>1.04164556962025</v>
      </c>
      <c r="G546" s="16">
        <f t="shared" si="113"/>
        <v>0.0670383817427387</v>
      </c>
    </row>
    <row r="547" ht="15" spans="1:7">
      <c r="A547" s="12">
        <v>233</v>
      </c>
      <c r="B547" s="13" t="s">
        <v>698</v>
      </c>
      <c r="C547" s="14">
        <v>33</v>
      </c>
      <c r="D547" s="15">
        <v>36</v>
      </c>
      <c r="E547" s="14">
        <v>29</v>
      </c>
      <c r="F547" s="16">
        <f t="shared" si="112"/>
        <v>0.805555555555556</v>
      </c>
      <c r="G547" s="16">
        <f t="shared" si="113"/>
        <v>-0.121212121212121</v>
      </c>
    </row>
    <row r="548" ht="15" spans="1:7">
      <c r="A548" s="12">
        <v>23303</v>
      </c>
      <c r="B548" s="13" t="s">
        <v>699</v>
      </c>
      <c r="C548" s="14">
        <v>33</v>
      </c>
      <c r="D548" s="15">
        <v>36</v>
      </c>
      <c r="E548" s="14">
        <v>29</v>
      </c>
      <c r="F548" s="16">
        <f t="shared" si="112"/>
        <v>0.805555555555556</v>
      </c>
      <c r="G548" s="16">
        <f t="shared" si="113"/>
        <v>-0.121212121212121</v>
      </c>
    </row>
    <row r="549" ht="15" spans="1:7">
      <c r="A549" s="12"/>
      <c r="B549" s="13" t="s">
        <v>700</v>
      </c>
      <c r="C549" s="14">
        <f>C5+C103+C110+C134+C161+C175+C207+C288+C335+C364+C383+C449+C462+C478+C487+C495+C506+C518+C523+C543+C544+C547</f>
        <v>556820</v>
      </c>
      <c r="D549" s="14">
        <f>D5+D103+D110+D134+D161+D175+D207+D288+D335+D364+D383+D449+D462+D478+D487+D495+D506+D518+D523+D543+D544+D547</f>
        <v>523000</v>
      </c>
      <c r="E549" s="14">
        <f>E5+E103+E110+E134+E161+E175+E207+E288+E335+E364+E383+E449+E462+E478+E487+E495+E506+E518+E523+E543+E544+E547</f>
        <v>602630</v>
      </c>
      <c r="F549" s="16">
        <f t="shared" si="112"/>
        <v>1.15225621414914</v>
      </c>
      <c r="G549" s="16">
        <f t="shared" si="113"/>
        <v>0.0822707517689738</v>
      </c>
    </row>
    <row r="550" spans="4:4">
      <c r="D550" s="20"/>
    </row>
    <row r="551" spans="4:4">
      <c r="D551" s="20"/>
    </row>
    <row r="552" spans="4:4">
      <c r="D552" s="20"/>
    </row>
    <row r="553" spans="4:4">
      <c r="D553" s="20"/>
    </row>
    <row r="554" spans="4:4">
      <c r="D554" s="20"/>
    </row>
    <row r="555" spans="4:4">
      <c r="D555" s="20"/>
    </row>
    <row r="556" spans="4:4">
      <c r="D556" s="20"/>
    </row>
    <row r="557" spans="4:4">
      <c r="D557" s="20"/>
    </row>
    <row r="558" spans="4:4">
      <c r="D558" s="20"/>
    </row>
    <row r="559" spans="4:4">
      <c r="D559" s="20"/>
    </row>
    <row r="560" spans="4:4">
      <c r="D560" s="20"/>
    </row>
    <row r="561" spans="4:4">
      <c r="D561" s="20"/>
    </row>
    <row r="562" spans="4:4">
      <c r="D562" s="20"/>
    </row>
    <row r="563" spans="4:4">
      <c r="D563" s="20"/>
    </row>
    <row r="564" spans="4:4">
      <c r="D564" s="20"/>
    </row>
    <row r="565" spans="4:4">
      <c r="D565" s="20"/>
    </row>
    <row r="566" spans="4:4">
      <c r="D566" s="20"/>
    </row>
    <row r="567" spans="4:4">
      <c r="D567" s="20"/>
    </row>
    <row r="568" spans="4:4">
      <c r="D568" s="20"/>
    </row>
    <row r="569" spans="4:4">
      <c r="D569" s="20"/>
    </row>
    <row r="570" spans="4:4">
      <c r="D570" s="20"/>
    </row>
    <row r="571" spans="4:4">
      <c r="D571" s="20"/>
    </row>
    <row r="572" spans="4:4">
      <c r="D572" s="20"/>
    </row>
    <row r="573" spans="4:4">
      <c r="D573" s="20"/>
    </row>
    <row r="574" spans="4:4">
      <c r="D574" s="20"/>
    </row>
    <row r="575" spans="4:4">
      <c r="D575" s="20"/>
    </row>
    <row r="576" spans="4:4">
      <c r="D576" s="20"/>
    </row>
    <row r="577" spans="4:4">
      <c r="D577" s="20"/>
    </row>
    <row r="578" spans="4:4">
      <c r="D578" s="20"/>
    </row>
    <row r="579" spans="4:4">
      <c r="D579" s="20"/>
    </row>
    <row r="580" spans="4:4">
      <c r="D580" s="20"/>
    </row>
    <row r="581" spans="4:4">
      <c r="D581" s="20"/>
    </row>
    <row r="582" spans="4:4">
      <c r="D582" s="20"/>
    </row>
    <row r="583" spans="4:4">
      <c r="D583" s="20"/>
    </row>
  </sheetData>
  <mergeCells count="6">
    <mergeCell ref="A1:G1"/>
    <mergeCell ref="A2:G2"/>
    <mergeCell ref="A3:B3"/>
    <mergeCell ref="D3:F3"/>
    <mergeCell ref="C3:C4"/>
    <mergeCell ref="G3:G4"/>
  </mergeCells>
  <printOptions horizontalCentered="1"/>
  <pageMargins left="0.428472222222222" right="0.357638888888889" top="0.511805555555556" bottom="0.66875" header="0.428472222222222" footer="0.369444444444444"/>
  <pageSetup paperSize="9" scale="92" fitToHeight="0" orientation="portrait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2.2023年全县一般公共预算支出执行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WPS_1670148425</cp:lastModifiedBy>
  <dcterms:created xsi:type="dcterms:W3CDTF">2024-01-26T03:50:07Z</dcterms:created>
  <dcterms:modified xsi:type="dcterms:W3CDTF">2024-01-26T03:50:35Z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F9DBAAF5AA894B7583E25349FD77DE83_11</vt:lpwstr>
  </property>
  <property fmtid="{D5CDD505-2E9C-101B-9397-08002B2CF9AE}" pid="3" name="KSOProductBuildVer">
    <vt:lpwstr>2052-12.1.0.16120</vt:lpwstr>
  </property>
</Properties>
</file>